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sergi.bardaji\OneDrive - Dana Incorporated\Personal\Cursos Farmacia\COFBI Octubre 2017\1.- Sesión Existencias\"/>
    </mc:Choice>
  </mc:AlternateContent>
  <bookViews>
    <workbookView xWindow="0" yWindow="0" windowWidth="24000" windowHeight="9510" tabRatio="650"/>
  </bookViews>
  <sheets>
    <sheet name="CUADRO DE MANDO" sheetId="1" r:id="rId1"/>
    <sheet name="ENERO" sheetId="26" r:id="rId2"/>
    <sheet name="FEBRERO" sheetId="27" r:id="rId3"/>
    <sheet name="MARZO" sheetId="28" r:id="rId4"/>
    <sheet name="ABRIL" sheetId="29" r:id="rId5"/>
    <sheet name="MAYO" sheetId="30" r:id="rId6"/>
    <sheet name="JUNIO" sheetId="31" r:id="rId7"/>
    <sheet name="JULIO" sheetId="32" r:id="rId8"/>
    <sheet name="AGOSTO" sheetId="33" r:id="rId9"/>
    <sheet name="SEPTIEMBRE" sheetId="34" r:id="rId10"/>
    <sheet name="OCTUBRE" sheetId="35" r:id="rId11"/>
    <sheet name="NOVIEMBRE" sheetId="36" r:id="rId12"/>
    <sheet name="DICIEMBRE" sheetId="37" r:id="rId13"/>
  </sheets>
  <definedNames>
    <definedName name="_xlnm.Print_Area" localSheetId="0">'CUADRO DE MANDO'!$A$2:$Y$263</definedName>
    <definedName name="_xlnm.Print_Titles" localSheetId="0">'CUADRO DE MANDO'!$A:$A,'CUADRO DE MANDO'!$2:$2</definedName>
    <definedName name="TOTAL_FARMACIA">'CUADRO DE MANDO'!$A$253:$O$262</definedName>
  </definedNames>
  <calcPr calcId="171027"/>
</workbook>
</file>

<file path=xl/calcChain.xml><?xml version="1.0" encoding="utf-8"?>
<calcChain xmlns="http://schemas.openxmlformats.org/spreadsheetml/2006/main">
  <c r="K7" i="1" l="1"/>
  <c r="G27" i="37" l="1"/>
  <c r="I27" i="37"/>
  <c r="D27" i="37"/>
  <c r="I26" i="34" l="1"/>
  <c r="H26" i="34"/>
  <c r="G26" i="34"/>
  <c r="F26" i="34"/>
  <c r="E26" i="34"/>
  <c r="D26" i="34"/>
  <c r="C26" i="34"/>
  <c r="K246" i="1"/>
  <c r="K236" i="1"/>
  <c r="K224" i="1"/>
  <c r="K214" i="1"/>
  <c r="K204" i="1"/>
  <c r="K194" i="1"/>
  <c r="K184" i="1"/>
  <c r="K174" i="1"/>
  <c r="K164" i="1"/>
  <c r="K154" i="1"/>
  <c r="K142" i="1"/>
  <c r="K132" i="1"/>
  <c r="K120" i="1"/>
  <c r="K108" i="1"/>
  <c r="K96" i="1"/>
  <c r="K86" i="1"/>
  <c r="K76" i="1"/>
  <c r="K66" i="1"/>
  <c r="K56" i="1"/>
  <c r="K34" i="1"/>
  <c r="K26" i="1"/>
  <c r="K16" i="1"/>
  <c r="K44" i="1"/>
  <c r="K6" i="1" l="1"/>
  <c r="I6" i="1" l="1"/>
  <c r="I16" i="1"/>
  <c r="I26" i="1"/>
  <c r="I34" i="1"/>
  <c r="I44" i="1"/>
  <c r="I56" i="1"/>
  <c r="I66" i="1"/>
  <c r="I76" i="1"/>
  <c r="I86" i="1"/>
  <c r="I96" i="1"/>
  <c r="I108" i="1"/>
  <c r="I120" i="1"/>
  <c r="I132" i="1"/>
  <c r="I142" i="1"/>
  <c r="I154" i="1"/>
  <c r="I164" i="1"/>
  <c r="I174" i="1"/>
  <c r="I184" i="1"/>
  <c r="I194" i="1"/>
  <c r="I204" i="1"/>
  <c r="I214" i="1"/>
  <c r="I224" i="1"/>
  <c r="I236" i="1"/>
  <c r="I246" i="1"/>
  <c r="N6" i="1"/>
  <c r="N16" i="1"/>
  <c r="N14" i="1"/>
  <c r="N26" i="1"/>
  <c r="N34" i="1"/>
  <c r="N44" i="1"/>
  <c r="N56" i="1"/>
  <c r="N66" i="1"/>
  <c r="N76" i="1"/>
  <c r="N86" i="1"/>
  <c r="N84" i="1"/>
  <c r="N96" i="1"/>
  <c r="N108" i="1"/>
  <c r="N120" i="1"/>
  <c r="N132" i="1"/>
  <c r="N142" i="1"/>
  <c r="N140" i="1"/>
  <c r="N154" i="1"/>
  <c r="N164" i="1"/>
  <c r="N174" i="1"/>
  <c r="N184" i="1"/>
  <c r="N194" i="1"/>
  <c r="N204" i="1"/>
  <c r="N214" i="1"/>
  <c r="N224" i="1"/>
  <c r="N236" i="1"/>
  <c r="N246" i="1"/>
  <c r="N4" i="1"/>
  <c r="N24" i="1"/>
  <c r="N32" i="1"/>
  <c r="N42" i="1"/>
  <c r="N54" i="1"/>
  <c r="N64" i="1"/>
  <c r="N74" i="1"/>
  <c r="N94" i="1"/>
  <c r="N106" i="1"/>
  <c r="N118" i="1"/>
  <c r="N130" i="1"/>
  <c r="N134" i="1"/>
  <c r="N152" i="1"/>
  <c r="N162" i="1"/>
  <c r="N172" i="1"/>
  <c r="N182" i="1"/>
  <c r="N192" i="1"/>
  <c r="N202" i="1"/>
  <c r="N212" i="1"/>
  <c r="N222" i="1"/>
  <c r="N234" i="1"/>
  <c r="N244" i="1"/>
  <c r="M6" i="1"/>
  <c r="M16" i="1"/>
  <c r="M26" i="1"/>
  <c r="M34" i="1"/>
  <c r="M44" i="1"/>
  <c r="M56" i="1"/>
  <c r="M66" i="1"/>
  <c r="M76" i="1"/>
  <c r="M86" i="1"/>
  <c r="M89" i="1" s="1"/>
  <c r="M96" i="1"/>
  <c r="M94" i="1"/>
  <c r="M108" i="1"/>
  <c r="M120" i="1"/>
  <c r="M132" i="1"/>
  <c r="M142" i="1"/>
  <c r="M154" i="1"/>
  <c r="M164" i="1"/>
  <c r="M174" i="1"/>
  <c r="M184" i="1"/>
  <c r="M194" i="1"/>
  <c r="M204" i="1"/>
  <c r="M214" i="1"/>
  <c r="M224" i="1"/>
  <c r="M236" i="1"/>
  <c r="M246" i="1"/>
  <c r="M4" i="1"/>
  <c r="M14" i="1"/>
  <c r="M18" i="1"/>
  <c r="M24" i="1"/>
  <c r="M32" i="1"/>
  <c r="M42" i="1"/>
  <c r="M46" i="1"/>
  <c r="M54" i="1"/>
  <c r="M64" i="1"/>
  <c r="M74" i="1"/>
  <c r="M84" i="1"/>
  <c r="M106" i="1"/>
  <c r="M118" i="1"/>
  <c r="M130" i="1"/>
  <c r="M140" i="1"/>
  <c r="M152" i="1"/>
  <c r="M162" i="1"/>
  <c r="M172" i="1"/>
  <c r="M182" i="1"/>
  <c r="M192" i="1"/>
  <c r="M202" i="1"/>
  <c r="M212" i="1"/>
  <c r="M222" i="1"/>
  <c r="M234" i="1"/>
  <c r="M244" i="1"/>
  <c r="L6" i="1"/>
  <c r="L16" i="1"/>
  <c r="L26" i="1"/>
  <c r="L34" i="1"/>
  <c r="L44" i="1"/>
  <c r="L56" i="1"/>
  <c r="L66" i="1"/>
  <c r="L76" i="1"/>
  <c r="L86" i="1"/>
  <c r="L96" i="1"/>
  <c r="L108" i="1"/>
  <c r="L120" i="1"/>
  <c r="L132" i="1"/>
  <c r="L142" i="1"/>
  <c r="L154" i="1"/>
  <c r="L164" i="1"/>
  <c r="L174" i="1"/>
  <c r="L184" i="1"/>
  <c r="L194" i="1"/>
  <c r="L204" i="1"/>
  <c r="L214" i="1"/>
  <c r="L212" i="1"/>
  <c r="L224" i="1"/>
  <c r="L227" i="1" s="1"/>
  <c r="L236" i="1"/>
  <c r="L246" i="1"/>
  <c r="L4" i="1"/>
  <c r="L14" i="1"/>
  <c r="L24" i="1"/>
  <c r="L32" i="1"/>
  <c r="L42" i="1"/>
  <c r="L54" i="1"/>
  <c r="L64" i="1"/>
  <c r="L74" i="1"/>
  <c r="L84" i="1"/>
  <c r="L94" i="1"/>
  <c r="L106" i="1"/>
  <c r="L118" i="1"/>
  <c r="L130" i="1"/>
  <c r="L140" i="1"/>
  <c r="L152" i="1"/>
  <c r="L162" i="1"/>
  <c r="L172" i="1"/>
  <c r="L182" i="1"/>
  <c r="L192" i="1"/>
  <c r="L202" i="1"/>
  <c r="L222" i="1"/>
  <c r="L234" i="1"/>
  <c r="L244" i="1"/>
  <c r="C6" i="1"/>
  <c r="C16" i="1"/>
  <c r="C26" i="1"/>
  <c r="C34" i="1"/>
  <c r="C44" i="1"/>
  <c r="C56" i="1"/>
  <c r="C66" i="1"/>
  <c r="C76" i="1"/>
  <c r="C86" i="1"/>
  <c r="C96" i="1"/>
  <c r="C108" i="1"/>
  <c r="C111" i="1" s="1"/>
  <c r="C120" i="1"/>
  <c r="C132" i="1"/>
  <c r="C142" i="1"/>
  <c r="C154" i="1"/>
  <c r="C157" i="1" s="1"/>
  <c r="C164" i="1"/>
  <c r="C174" i="1"/>
  <c r="C184" i="1"/>
  <c r="C194" i="1"/>
  <c r="C197" i="1" s="1"/>
  <c r="C204" i="1"/>
  <c r="C214" i="1"/>
  <c r="C224" i="1"/>
  <c r="C236" i="1"/>
  <c r="C239" i="1" s="1"/>
  <c r="C246" i="1"/>
  <c r="C4" i="1"/>
  <c r="C14" i="1"/>
  <c r="C24" i="1"/>
  <c r="C32" i="1"/>
  <c r="C42" i="1"/>
  <c r="C54" i="1"/>
  <c r="C64" i="1"/>
  <c r="C74" i="1"/>
  <c r="C84" i="1"/>
  <c r="C94" i="1"/>
  <c r="I94" i="1"/>
  <c r="J94" i="1"/>
  <c r="K94" i="1"/>
  <c r="C106" i="1"/>
  <c r="C118" i="1"/>
  <c r="C130" i="1"/>
  <c r="C140" i="1"/>
  <c r="C152" i="1"/>
  <c r="C162" i="1"/>
  <c r="C172" i="1"/>
  <c r="C182" i="1"/>
  <c r="C192" i="1"/>
  <c r="C202" i="1"/>
  <c r="C212" i="1"/>
  <c r="C222" i="1"/>
  <c r="C234" i="1"/>
  <c r="C244" i="1"/>
  <c r="D4" i="1"/>
  <c r="E4" i="1"/>
  <c r="F4" i="1"/>
  <c r="F14" i="1"/>
  <c r="F24" i="1"/>
  <c r="F32" i="1"/>
  <c r="F42" i="1"/>
  <c r="F54" i="1"/>
  <c r="F64" i="1"/>
  <c r="F74" i="1"/>
  <c r="F84" i="1"/>
  <c r="F94" i="1"/>
  <c r="F106" i="1"/>
  <c r="F118" i="1"/>
  <c r="F130" i="1"/>
  <c r="F140" i="1"/>
  <c r="F152" i="1"/>
  <c r="F162" i="1"/>
  <c r="F172" i="1"/>
  <c r="F182" i="1"/>
  <c r="F192" i="1"/>
  <c r="F202" i="1"/>
  <c r="F212" i="1"/>
  <c r="F222" i="1"/>
  <c r="F234" i="1"/>
  <c r="F242" i="1" s="1"/>
  <c r="F244" i="1"/>
  <c r="G4" i="1"/>
  <c r="H4" i="1"/>
  <c r="I4" i="1"/>
  <c r="J4" i="1"/>
  <c r="J14" i="1"/>
  <c r="J24" i="1"/>
  <c r="J32" i="1"/>
  <c r="J42" i="1"/>
  <c r="J54" i="1"/>
  <c r="J64" i="1"/>
  <c r="J74" i="1"/>
  <c r="J84" i="1"/>
  <c r="J106" i="1"/>
  <c r="J118" i="1"/>
  <c r="J130" i="1"/>
  <c r="J140" i="1"/>
  <c r="J152" i="1"/>
  <c r="J162" i="1"/>
  <c r="J172" i="1"/>
  <c r="J182" i="1"/>
  <c r="J192" i="1"/>
  <c r="J202" i="1"/>
  <c r="J212" i="1"/>
  <c r="J222" i="1"/>
  <c r="J234" i="1"/>
  <c r="J244" i="1"/>
  <c r="K4" i="1"/>
  <c r="D14" i="1"/>
  <c r="E14" i="1"/>
  <c r="G14" i="1"/>
  <c r="H14" i="1"/>
  <c r="J22" i="1" s="1"/>
  <c r="I14" i="1"/>
  <c r="J18" i="1"/>
  <c r="K14" i="1"/>
  <c r="D24" i="1"/>
  <c r="E24" i="1"/>
  <c r="G24" i="1"/>
  <c r="H24" i="1"/>
  <c r="I24" i="1"/>
  <c r="K24" i="1"/>
  <c r="D32" i="1"/>
  <c r="E32" i="1"/>
  <c r="G32" i="1"/>
  <c r="H32" i="1"/>
  <c r="I32" i="1"/>
  <c r="K32" i="1"/>
  <c r="D42" i="1"/>
  <c r="E42" i="1"/>
  <c r="G42" i="1"/>
  <c r="H42" i="1"/>
  <c r="I42" i="1"/>
  <c r="J44" i="1"/>
  <c r="J47" i="1" s="1"/>
  <c r="K42" i="1"/>
  <c r="D54" i="1"/>
  <c r="E54" i="1"/>
  <c r="G54" i="1"/>
  <c r="H54" i="1"/>
  <c r="I54" i="1"/>
  <c r="K54" i="1"/>
  <c r="D64" i="1"/>
  <c r="E64" i="1"/>
  <c r="G64" i="1"/>
  <c r="H64" i="1"/>
  <c r="I64" i="1"/>
  <c r="J68" i="1"/>
  <c r="K64" i="1"/>
  <c r="D74" i="1"/>
  <c r="E74" i="1"/>
  <c r="G74" i="1"/>
  <c r="H74" i="1"/>
  <c r="I74" i="1"/>
  <c r="K74" i="1"/>
  <c r="D84" i="1"/>
  <c r="E84" i="1"/>
  <c r="G84" i="1"/>
  <c r="H84" i="1"/>
  <c r="I84" i="1"/>
  <c r="K84" i="1"/>
  <c r="D94" i="1"/>
  <c r="F102" i="1" s="1"/>
  <c r="E94" i="1"/>
  <c r="G94" i="1"/>
  <c r="H94" i="1"/>
  <c r="J98" i="1"/>
  <c r="D106" i="1"/>
  <c r="E106" i="1"/>
  <c r="G106" i="1"/>
  <c r="H106" i="1"/>
  <c r="I106" i="1"/>
  <c r="K106" i="1"/>
  <c r="D118" i="1"/>
  <c r="E118" i="1"/>
  <c r="G118" i="1"/>
  <c r="H118" i="1"/>
  <c r="I118" i="1"/>
  <c r="K118" i="1"/>
  <c r="D130" i="1"/>
  <c r="E130" i="1"/>
  <c r="G130" i="1"/>
  <c r="H130" i="1"/>
  <c r="I130" i="1"/>
  <c r="K130" i="1"/>
  <c r="D140" i="1"/>
  <c r="E140" i="1"/>
  <c r="E144" i="1"/>
  <c r="G140" i="1"/>
  <c r="H140" i="1"/>
  <c r="I140" i="1"/>
  <c r="J144" i="1"/>
  <c r="K140" i="1"/>
  <c r="D152" i="1"/>
  <c r="E152" i="1"/>
  <c r="E156" i="1"/>
  <c r="G152" i="1"/>
  <c r="H152" i="1"/>
  <c r="I152" i="1"/>
  <c r="J156" i="1"/>
  <c r="K152" i="1"/>
  <c r="D162" i="1"/>
  <c r="E162" i="1"/>
  <c r="G162" i="1"/>
  <c r="H162" i="1"/>
  <c r="I162" i="1"/>
  <c r="K162" i="1"/>
  <c r="D172" i="1"/>
  <c r="E172" i="1"/>
  <c r="G172" i="1"/>
  <c r="H172" i="1"/>
  <c r="I172" i="1"/>
  <c r="K172" i="1"/>
  <c r="D182" i="1"/>
  <c r="E182" i="1"/>
  <c r="H190" i="1" s="1"/>
  <c r="G182" i="1"/>
  <c r="H182" i="1"/>
  <c r="I182" i="1"/>
  <c r="I186" i="1"/>
  <c r="J186" i="1"/>
  <c r="K182" i="1"/>
  <c r="D192" i="1"/>
  <c r="E192" i="1"/>
  <c r="G192" i="1"/>
  <c r="H192" i="1"/>
  <c r="I192" i="1"/>
  <c r="J196" i="1"/>
  <c r="K192" i="1"/>
  <c r="E202" i="1"/>
  <c r="G202" i="1"/>
  <c r="H202" i="1"/>
  <c r="I202" i="1"/>
  <c r="J206" i="1"/>
  <c r="K202" i="1"/>
  <c r="D212" i="1"/>
  <c r="E212" i="1"/>
  <c r="F216" i="1"/>
  <c r="G212" i="1"/>
  <c r="H212" i="1"/>
  <c r="I212" i="1"/>
  <c r="K212" i="1"/>
  <c r="K216" i="1"/>
  <c r="D222" i="1"/>
  <c r="E222" i="1"/>
  <c r="F226" i="1"/>
  <c r="G222" i="1"/>
  <c r="H222" i="1"/>
  <c r="I222" i="1"/>
  <c r="J226" i="1"/>
  <c r="K222" i="1"/>
  <c r="K226" i="1"/>
  <c r="D234" i="1"/>
  <c r="E234" i="1"/>
  <c r="F238" i="1"/>
  <c r="G234" i="1"/>
  <c r="H234" i="1"/>
  <c r="I234" i="1"/>
  <c r="K234" i="1"/>
  <c r="D244" i="1"/>
  <c r="E244" i="1"/>
  <c r="G244" i="1"/>
  <c r="H244" i="1"/>
  <c r="I244" i="1"/>
  <c r="J246" i="1"/>
  <c r="K244" i="1"/>
  <c r="G36" i="1"/>
  <c r="G35" i="1"/>
  <c r="G34" i="1"/>
  <c r="G33" i="1"/>
  <c r="F36" i="1"/>
  <c r="F35" i="1"/>
  <c r="F34" i="1"/>
  <c r="F37" i="1" s="1"/>
  <c r="F33" i="1"/>
  <c r="E36" i="1"/>
  <c r="E35" i="1"/>
  <c r="E34" i="1"/>
  <c r="E33" i="1"/>
  <c r="D36" i="1"/>
  <c r="D35" i="1"/>
  <c r="D34" i="1"/>
  <c r="D33" i="1"/>
  <c r="C36" i="1"/>
  <c r="C35" i="1"/>
  <c r="C33" i="1"/>
  <c r="G46" i="1"/>
  <c r="F46" i="1"/>
  <c r="E46" i="1"/>
  <c r="D46" i="1"/>
  <c r="C46" i="1"/>
  <c r="G45" i="1"/>
  <c r="F45" i="1"/>
  <c r="E45" i="1"/>
  <c r="D45" i="1"/>
  <c r="C45" i="1"/>
  <c r="G44" i="1"/>
  <c r="F44" i="1"/>
  <c r="F47" i="1" s="1"/>
  <c r="E44" i="1"/>
  <c r="E47" i="1" s="1"/>
  <c r="D44" i="1"/>
  <c r="G43" i="1"/>
  <c r="F43" i="1"/>
  <c r="E43" i="1"/>
  <c r="D43" i="1"/>
  <c r="C43" i="1"/>
  <c r="G58" i="1"/>
  <c r="F58" i="1"/>
  <c r="E58" i="1"/>
  <c r="D58" i="1"/>
  <c r="C58" i="1"/>
  <c r="G57" i="1"/>
  <c r="F57" i="1"/>
  <c r="E57" i="1"/>
  <c r="D57" i="1"/>
  <c r="I57" i="1"/>
  <c r="J57" i="1"/>
  <c r="K57" i="1"/>
  <c r="L57" i="1"/>
  <c r="M57" i="1"/>
  <c r="N57" i="1"/>
  <c r="C57" i="1"/>
  <c r="G56" i="1"/>
  <c r="G59" i="1" s="1"/>
  <c r="F56" i="1"/>
  <c r="E56" i="1"/>
  <c r="D56" i="1"/>
  <c r="G55" i="1"/>
  <c r="F55" i="1"/>
  <c r="E55" i="1"/>
  <c r="D55" i="1"/>
  <c r="C55" i="1"/>
  <c r="G68" i="1"/>
  <c r="F68" i="1"/>
  <c r="E68" i="1"/>
  <c r="D68" i="1"/>
  <c r="C68" i="1"/>
  <c r="G67" i="1"/>
  <c r="F67" i="1"/>
  <c r="E67" i="1"/>
  <c r="D67" i="1"/>
  <c r="C67" i="1"/>
  <c r="G66" i="1"/>
  <c r="G69" i="1" s="1"/>
  <c r="F66" i="1"/>
  <c r="E66" i="1"/>
  <c r="E69" i="1" s="1"/>
  <c r="D66" i="1"/>
  <c r="D69" i="1" s="1"/>
  <c r="G65" i="1"/>
  <c r="F65" i="1"/>
  <c r="E65" i="1"/>
  <c r="D65" i="1"/>
  <c r="C65" i="1"/>
  <c r="C71" i="1" s="1"/>
  <c r="G78" i="1"/>
  <c r="F78" i="1"/>
  <c r="E78" i="1"/>
  <c r="D78" i="1"/>
  <c r="C78" i="1"/>
  <c r="G77" i="1"/>
  <c r="F77" i="1"/>
  <c r="E77" i="1"/>
  <c r="D77" i="1"/>
  <c r="C77" i="1"/>
  <c r="G76" i="1"/>
  <c r="F76" i="1"/>
  <c r="E76" i="1"/>
  <c r="E79" i="1" s="1"/>
  <c r="D76" i="1"/>
  <c r="J76" i="1"/>
  <c r="K79" i="1"/>
  <c r="G75" i="1"/>
  <c r="F75" i="1"/>
  <c r="E75" i="1"/>
  <c r="D75" i="1"/>
  <c r="C75" i="1"/>
  <c r="G88" i="1"/>
  <c r="F88" i="1"/>
  <c r="E88" i="1"/>
  <c r="D88" i="1"/>
  <c r="C88" i="1"/>
  <c r="G87" i="1"/>
  <c r="F87" i="1"/>
  <c r="E87" i="1"/>
  <c r="D87" i="1"/>
  <c r="C87" i="1"/>
  <c r="G86" i="1"/>
  <c r="G89" i="1" s="1"/>
  <c r="F86" i="1"/>
  <c r="F89" i="1" s="1"/>
  <c r="E86" i="1"/>
  <c r="D86" i="1"/>
  <c r="D89" i="1" s="1"/>
  <c r="G85" i="1"/>
  <c r="F85" i="1"/>
  <c r="E85" i="1"/>
  <c r="D85" i="1"/>
  <c r="C85" i="1"/>
  <c r="G98" i="1"/>
  <c r="F98" i="1"/>
  <c r="E98" i="1"/>
  <c r="D98" i="1"/>
  <c r="C98" i="1"/>
  <c r="G97" i="1"/>
  <c r="F97" i="1"/>
  <c r="E97" i="1"/>
  <c r="D97" i="1"/>
  <c r="C97" i="1"/>
  <c r="G96" i="1"/>
  <c r="F96" i="1"/>
  <c r="F99" i="1" s="1"/>
  <c r="E96" i="1"/>
  <c r="E99" i="1" s="1"/>
  <c r="D96" i="1"/>
  <c r="G95" i="1"/>
  <c r="F95" i="1"/>
  <c r="E95" i="1"/>
  <c r="D95" i="1"/>
  <c r="C95" i="1"/>
  <c r="G110" i="1"/>
  <c r="F110" i="1"/>
  <c r="E110" i="1"/>
  <c r="D110" i="1"/>
  <c r="C110" i="1"/>
  <c r="G109" i="1"/>
  <c r="F109" i="1"/>
  <c r="E109" i="1"/>
  <c r="D109" i="1"/>
  <c r="C109" i="1"/>
  <c r="G108" i="1"/>
  <c r="F108" i="1"/>
  <c r="E108" i="1"/>
  <c r="E111" i="1" s="1"/>
  <c r="D108" i="1"/>
  <c r="D111" i="1" s="1"/>
  <c r="G107" i="1"/>
  <c r="F107" i="1"/>
  <c r="E107" i="1"/>
  <c r="D107" i="1"/>
  <c r="I107" i="1"/>
  <c r="J107" i="1"/>
  <c r="K107" i="1"/>
  <c r="L107" i="1"/>
  <c r="M107" i="1"/>
  <c r="N107" i="1"/>
  <c r="C107" i="1"/>
  <c r="G122" i="1"/>
  <c r="F122" i="1"/>
  <c r="E122" i="1"/>
  <c r="D122" i="1"/>
  <c r="C122" i="1"/>
  <c r="G121" i="1"/>
  <c r="F121" i="1"/>
  <c r="E121" i="1"/>
  <c r="D121" i="1"/>
  <c r="C121" i="1"/>
  <c r="G120" i="1"/>
  <c r="G123" i="1" s="1"/>
  <c r="F120" i="1"/>
  <c r="F123" i="1" s="1"/>
  <c r="E120" i="1"/>
  <c r="D120" i="1"/>
  <c r="G119" i="1"/>
  <c r="F119" i="1"/>
  <c r="E119" i="1"/>
  <c r="D119" i="1"/>
  <c r="I119" i="1"/>
  <c r="C119" i="1"/>
  <c r="K125" i="1" s="1"/>
  <c r="G134" i="1"/>
  <c r="F134" i="1"/>
  <c r="E134" i="1"/>
  <c r="D134" i="1"/>
  <c r="C134" i="1"/>
  <c r="G133" i="1"/>
  <c r="F133" i="1"/>
  <c r="E133" i="1"/>
  <c r="D133" i="1"/>
  <c r="C133" i="1"/>
  <c r="G132" i="1"/>
  <c r="G135" i="1" s="1"/>
  <c r="F132" i="1"/>
  <c r="F135" i="1" s="1"/>
  <c r="E132" i="1"/>
  <c r="E135" i="1" s="1"/>
  <c r="D132" i="1"/>
  <c r="D135" i="1" s="1"/>
  <c r="G131" i="1"/>
  <c r="F131" i="1"/>
  <c r="E131" i="1"/>
  <c r="D131" i="1"/>
  <c r="C131" i="1"/>
  <c r="G144" i="1"/>
  <c r="F144" i="1"/>
  <c r="D144" i="1"/>
  <c r="C144" i="1"/>
  <c r="G143" i="1"/>
  <c r="F143" i="1"/>
  <c r="E143" i="1"/>
  <c r="D143" i="1"/>
  <c r="C143" i="1"/>
  <c r="G142" i="1"/>
  <c r="G145" i="1" s="1"/>
  <c r="F142" i="1"/>
  <c r="E142" i="1"/>
  <c r="D142" i="1"/>
  <c r="G141" i="1"/>
  <c r="F141" i="1"/>
  <c r="E141" i="1"/>
  <c r="D141" i="1"/>
  <c r="C141" i="1"/>
  <c r="G156" i="1"/>
  <c r="F156" i="1"/>
  <c r="D156" i="1"/>
  <c r="C156" i="1"/>
  <c r="G155" i="1"/>
  <c r="F155" i="1"/>
  <c r="E155" i="1"/>
  <c r="D155" i="1"/>
  <c r="C155" i="1"/>
  <c r="G154" i="1"/>
  <c r="F154" i="1"/>
  <c r="E154" i="1"/>
  <c r="D154" i="1"/>
  <c r="G153" i="1"/>
  <c r="F153" i="1"/>
  <c r="E153" i="1"/>
  <c r="D153" i="1"/>
  <c r="C153" i="1"/>
  <c r="G166" i="1"/>
  <c r="F166" i="1"/>
  <c r="E166" i="1"/>
  <c r="D166" i="1"/>
  <c r="C166" i="1"/>
  <c r="G165" i="1"/>
  <c r="F165" i="1"/>
  <c r="E165" i="1"/>
  <c r="D165" i="1"/>
  <c r="O165" i="1" s="1"/>
  <c r="C165" i="1"/>
  <c r="G164" i="1"/>
  <c r="G167" i="1" s="1"/>
  <c r="F164" i="1"/>
  <c r="F167" i="1" s="1"/>
  <c r="E164" i="1"/>
  <c r="E167" i="1" s="1"/>
  <c r="D164" i="1"/>
  <c r="G163" i="1"/>
  <c r="F163" i="1"/>
  <c r="E163" i="1"/>
  <c r="F169" i="1" s="1"/>
  <c r="D163" i="1"/>
  <c r="C163" i="1"/>
  <c r="G176" i="1"/>
  <c r="F176" i="1"/>
  <c r="E176" i="1"/>
  <c r="D176" i="1"/>
  <c r="C176" i="1"/>
  <c r="G175" i="1"/>
  <c r="F175" i="1"/>
  <c r="E175" i="1"/>
  <c r="D175" i="1"/>
  <c r="C175" i="1"/>
  <c r="G174" i="1"/>
  <c r="F174" i="1"/>
  <c r="F177" i="1" s="1"/>
  <c r="E174" i="1"/>
  <c r="E177" i="1" s="1"/>
  <c r="D174" i="1"/>
  <c r="G173" i="1"/>
  <c r="F173" i="1"/>
  <c r="E173" i="1"/>
  <c r="D173" i="1"/>
  <c r="F179" i="1" s="1"/>
  <c r="C173" i="1"/>
  <c r="G186" i="1"/>
  <c r="F186" i="1"/>
  <c r="E186" i="1"/>
  <c r="D186" i="1"/>
  <c r="C186" i="1"/>
  <c r="G185" i="1"/>
  <c r="F185" i="1"/>
  <c r="E185" i="1"/>
  <c r="D185" i="1"/>
  <c r="C185" i="1"/>
  <c r="G184" i="1"/>
  <c r="G187" i="1" s="1"/>
  <c r="F184" i="1"/>
  <c r="E184" i="1"/>
  <c r="D184" i="1"/>
  <c r="D187" i="1" s="1"/>
  <c r="G183" i="1"/>
  <c r="F183" i="1"/>
  <c r="E183" i="1"/>
  <c r="D183" i="1"/>
  <c r="C183" i="1"/>
  <c r="G196" i="1"/>
  <c r="F196" i="1"/>
  <c r="E196" i="1"/>
  <c r="D196" i="1"/>
  <c r="C196" i="1"/>
  <c r="G195" i="1"/>
  <c r="F195" i="1"/>
  <c r="E195" i="1"/>
  <c r="D195" i="1"/>
  <c r="C195" i="1"/>
  <c r="G194" i="1"/>
  <c r="G197" i="1" s="1"/>
  <c r="F194" i="1"/>
  <c r="F197" i="1" s="1"/>
  <c r="E194" i="1"/>
  <c r="D194" i="1"/>
  <c r="G193" i="1"/>
  <c r="F193" i="1"/>
  <c r="E193" i="1"/>
  <c r="D193" i="1"/>
  <c r="C193" i="1"/>
  <c r="D199" i="1" s="1"/>
  <c r="G206" i="1"/>
  <c r="F206" i="1"/>
  <c r="E206" i="1"/>
  <c r="D206" i="1"/>
  <c r="C206" i="1"/>
  <c r="G205" i="1"/>
  <c r="F205" i="1"/>
  <c r="E205" i="1"/>
  <c r="D205" i="1"/>
  <c r="C205" i="1"/>
  <c r="G204" i="1"/>
  <c r="F204" i="1"/>
  <c r="F207" i="1" s="1"/>
  <c r="E204" i="1"/>
  <c r="E207" i="1" s="1"/>
  <c r="D204" i="1"/>
  <c r="G203" i="1"/>
  <c r="F203" i="1"/>
  <c r="E203" i="1"/>
  <c r="D203" i="1"/>
  <c r="C203" i="1"/>
  <c r="G216" i="1"/>
  <c r="E216" i="1"/>
  <c r="D216" i="1"/>
  <c r="C216" i="1"/>
  <c r="G215" i="1"/>
  <c r="F215" i="1"/>
  <c r="E215" i="1"/>
  <c r="D215" i="1"/>
  <c r="C215" i="1"/>
  <c r="G214" i="1"/>
  <c r="G217" i="1" s="1"/>
  <c r="F214" i="1"/>
  <c r="F217" i="1" s="1"/>
  <c r="E214" i="1"/>
  <c r="E217" i="1" s="1"/>
  <c r="D214" i="1"/>
  <c r="G213" i="1"/>
  <c r="F213" i="1"/>
  <c r="E213" i="1"/>
  <c r="D213" i="1"/>
  <c r="C213" i="1"/>
  <c r="G226" i="1"/>
  <c r="E226" i="1"/>
  <c r="D226" i="1"/>
  <c r="C226" i="1"/>
  <c r="G225" i="1"/>
  <c r="F225" i="1"/>
  <c r="E225" i="1"/>
  <c r="D225" i="1"/>
  <c r="C225" i="1"/>
  <c r="G224" i="1"/>
  <c r="F224" i="1"/>
  <c r="F227" i="1" s="1"/>
  <c r="E224" i="1"/>
  <c r="E227" i="1" s="1"/>
  <c r="D224" i="1"/>
  <c r="G223" i="1"/>
  <c r="F223" i="1"/>
  <c r="E223" i="1"/>
  <c r="D223" i="1"/>
  <c r="C223" i="1"/>
  <c r="G248" i="1"/>
  <c r="F248" i="1"/>
  <c r="E248" i="1"/>
  <c r="D248" i="1"/>
  <c r="C248" i="1"/>
  <c r="G247" i="1"/>
  <c r="F247" i="1"/>
  <c r="E247" i="1"/>
  <c r="D247" i="1"/>
  <c r="C247" i="1"/>
  <c r="G245" i="1"/>
  <c r="F245" i="1"/>
  <c r="E245" i="1"/>
  <c r="D245" i="1"/>
  <c r="C245" i="1"/>
  <c r="G238" i="1"/>
  <c r="E238" i="1"/>
  <c r="D238" i="1"/>
  <c r="C238" i="1"/>
  <c r="G236" i="1"/>
  <c r="F236" i="1"/>
  <c r="E236" i="1"/>
  <c r="E239" i="1" s="1"/>
  <c r="D236" i="1"/>
  <c r="D239" i="1" s="1"/>
  <c r="G235" i="1"/>
  <c r="F235" i="1"/>
  <c r="E235" i="1"/>
  <c r="D235" i="1"/>
  <c r="C235" i="1"/>
  <c r="G237" i="1"/>
  <c r="F237" i="1"/>
  <c r="E237" i="1"/>
  <c r="D237" i="1"/>
  <c r="C237" i="1"/>
  <c r="G246" i="1"/>
  <c r="G249" i="1" s="1"/>
  <c r="F246" i="1"/>
  <c r="F249" i="1" s="1"/>
  <c r="E246" i="1"/>
  <c r="E249" i="1" s="1"/>
  <c r="D246" i="1"/>
  <c r="N248" i="1"/>
  <c r="N247" i="1"/>
  <c r="N245" i="1"/>
  <c r="N238" i="1"/>
  <c r="N237" i="1"/>
  <c r="N235" i="1"/>
  <c r="N226" i="1"/>
  <c r="N225" i="1"/>
  <c r="N223" i="1"/>
  <c r="N216" i="1"/>
  <c r="N215" i="1"/>
  <c r="N213" i="1"/>
  <c r="N206" i="1"/>
  <c r="N205" i="1"/>
  <c r="N203" i="1"/>
  <c r="N196" i="1"/>
  <c r="N195" i="1"/>
  <c r="N193" i="1"/>
  <c r="N186" i="1"/>
  <c r="N185" i="1"/>
  <c r="N183" i="1"/>
  <c r="N176" i="1"/>
  <c r="N175" i="1"/>
  <c r="N173" i="1"/>
  <c r="N166" i="1"/>
  <c r="N165" i="1"/>
  <c r="N163" i="1"/>
  <c r="N156" i="1"/>
  <c r="N155" i="1"/>
  <c r="N153" i="1"/>
  <c r="N144" i="1"/>
  <c r="N143" i="1"/>
  <c r="N141" i="1"/>
  <c r="N133" i="1"/>
  <c r="N131" i="1"/>
  <c r="N122" i="1"/>
  <c r="N121" i="1"/>
  <c r="N119" i="1"/>
  <c r="N110" i="1"/>
  <c r="N109" i="1"/>
  <c r="N98" i="1"/>
  <c r="N97" i="1"/>
  <c r="N95" i="1"/>
  <c r="N88" i="1"/>
  <c r="N87" i="1"/>
  <c r="N85" i="1"/>
  <c r="N78" i="1"/>
  <c r="N77" i="1"/>
  <c r="N75" i="1"/>
  <c r="N68" i="1"/>
  <c r="N67" i="1"/>
  <c r="N65" i="1"/>
  <c r="N58" i="1"/>
  <c r="N55" i="1"/>
  <c r="N46" i="1"/>
  <c r="N45" i="1"/>
  <c r="N43" i="1"/>
  <c r="N36" i="1"/>
  <c r="N35" i="1"/>
  <c r="N33" i="1"/>
  <c r="N28" i="1"/>
  <c r="N27" i="1"/>
  <c r="N25" i="1"/>
  <c r="N18" i="1"/>
  <c r="N17" i="1"/>
  <c r="N15" i="1"/>
  <c r="N8" i="1"/>
  <c r="N7" i="1"/>
  <c r="N5" i="1"/>
  <c r="M248" i="1"/>
  <c r="M247" i="1"/>
  <c r="M245" i="1"/>
  <c r="M238" i="1"/>
  <c r="M237" i="1"/>
  <c r="M235" i="1"/>
  <c r="M226" i="1"/>
  <c r="M225" i="1"/>
  <c r="M223" i="1"/>
  <c r="M216" i="1"/>
  <c r="M215" i="1"/>
  <c r="M213" i="1"/>
  <c r="M206" i="1"/>
  <c r="M205" i="1"/>
  <c r="M203" i="1"/>
  <c r="M196" i="1"/>
  <c r="M195" i="1"/>
  <c r="M193" i="1"/>
  <c r="M186" i="1"/>
  <c r="M185" i="1"/>
  <c r="M183" i="1"/>
  <c r="M176" i="1"/>
  <c r="M175" i="1"/>
  <c r="M173" i="1"/>
  <c r="M166" i="1"/>
  <c r="M165" i="1"/>
  <c r="M163" i="1"/>
  <c r="M156" i="1"/>
  <c r="M155" i="1"/>
  <c r="M153" i="1"/>
  <c r="M144" i="1"/>
  <c r="M143" i="1"/>
  <c r="M141" i="1"/>
  <c r="M134" i="1"/>
  <c r="M133" i="1"/>
  <c r="M131" i="1"/>
  <c r="M122" i="1"/>
  <c r="M121" i="1"/>
  <c r="M119" i="1"/>
  <c r="M110" i="1"/>
  <c r="M109" i="1"/>
  <c r="M98" i="1"/>
  <c r="M97" i="1"/>
  <c r="M95" i="1"/>
  <c r="M88" i="1"/>
  <c r="M87" i="1"/>
  <c r="M85" i="1"/>
  <c r="M78" i="1"/>
  <c r="M77" i="1"/>
  <c r="M75" i="1"/>
  <c r="M68" i="1"/>
  <c r="M67" i="1"/>
  <c r="M65" i="1"/>
  <c r="M58" i="1"/>
  <c r="M55" i="1"/>
  <c r="M45" i="1"/>
  <c r="M43" i="1"/>
  <c r="M36" i="1"/>
  <c r="M35" i="1"/>
  <c r="M33" i="1"/>
  <c r="M28" i="1"/>
  <c r="M27" i="1"/>
  <c r="M25" i="1"/>
  <c r="M17" i="1"/>
  <c r="M15" i="1"/>
  <c r="M8" i="1"/>
  <c r="M7" i="1"/>
  <c r="M5" i="1"/>
  <c r="L248" i="1"/>
  <c r="L247" i="1"/>
  <c r="L245" i="1"/>
  <c r="L238" i="1"/>
  <c r="L237" i="1"/>
  <c r="L235" i="1"/>
  <c r="L226" i="1"/>
  <c r="L225" i="1"/>
  <c r="L223" i="1"/>
  <c r="L216" i="1"/>
  <c r="L215" i="1"/>
  <c r="L213" i="1"/>
  <c r="L206" i="1"/>
  <c r="L205" i="1"/>
  <c r="L203" i="1"/>
  <c r="L196" i="1"/>
  <c r="L195" i="1"/>
  <c r="L193" i="1"/>
  <c r="L186" i="1"/>
  <c r="L185" i="1"/>
  <c r="L183" i="1"/>
  <c r="L176" i="1"/>
  <c r="L175" i="1"/>
  <c r="L173" i="1"/>
  <c r="L166" i="1"/>
  <c r="L165" i="1"/>
  <c r="L163" i="1"/>
  <c r="L156" i="1"/>
  <c r="L155" i="1"/>
  <c r="L153" i="1"/>
  <c r="L144" i="1"/>
  <c r="L143" i="1"/>
  <c r="L141" i="1"/>
  <c r="L134" i="1"/>
  <c r="L133" i="1"/>
  <c r="L131" i="1"/>
  <c r="L122" i="1"/>
  <c r="L121" i="1"/>
  <c r="L119" i="1"/>
  <c r="L125" i="1" s="1"/>
  <c r="L110" i="1"/>
  <c r="L109" i="1"/>
  <c r="L98" i="1"/>
  <c r="L97" i="1"/>
  <c r="L95" i="1"/>
  <c r="L88" i="1"/>
  <c r="L87" i="1"/>
  <c r="L85" i="1"/>
  <c r="L78" i="1"/>
  <c r="L77" i="1"/>
  <c r="L75" i="1"/>
  <c r="L68" i="1"/>
  <c r="L67" i="1"/>
  <c r="L65" i="1"/>
  <c r="L58" i="1"/>
  <c r="L55" i="1"/>
  <c r="L46" i="1"/>
  <c r="L45" i="1"/>
  <c r="L43" i="1"/>
  <c r="L36" i="1"/>
  <c r="L35" i="1"/>
  <c r="L33" i="1"/>
  <c r="L28" i="1"/>
  <c r="L27" i="1"/>
  <c r="L25" i="1"/>
  <c r="L18" i="1"/>
  <c r="L17" i="1"/>
  <c r="L15" i="1"/>
  <c r="L8" i="1"/>
  <c r="L7" i="1"/>
  <c r="L5" i="1"/>
  <c r="N232" i="1"/>
  <c r="M232" i="1"/>
  <c r="L232" i="1"/>
  <c r="N231" i="1"/>
  <c r="M231" i="1"/>
  <c r="L231" i="1"/>
  <c r="N150" i="1"/>
  <c r="M150" i="1"/>
  <c r="L150" i="1"/>
  <c r="N149" i="1"/>
  <c r="M149" i="1"/>
  <c r="L149" i="1"/>
  <c r="N128" i="1"/>
  <c r="M128" i="1"/>
  <c r="L128" i="1"/>
  <c r="N127" i="1"/>
  <c r="M127" i="1"/>
  <c r="L127" i="1"/>
  <c r="N116" i="1"/>
  <c r="M116" i="1"/>
  <c r="L116" i="1"/>
  <c r="N115" i="1"/>
  <c r="M115" i="1"/>
  <c r="L115" i="1"/>
  <c r="N104" i="1"/>
  <c r="M104" i="1"/>
  <c r="L104" i="1"/>
  <c r="N103" i="1"/>
  <c r="M103" i="1"/>
  <c r="L103" i="1"/>
  <c r="N52" i="1"/>
  <c r="M52" i="1"/>
  <c r="L52" i="1"/>
  <c r="N51" i="1"/>
  <c r="M51" i="1"/>
  <c r="L51" i="1"/>
  <c r="K248" i="1"/>
  <c r="K245" i="1"/>
  <c r="K238" i="1"/>
  <c r="K235" i="1"/>
  <c r="K223" i="1"/>
  <c r="K213" i="1"/>
  <c r="K206" i="1"/>
  <c r="K203" i="1"/>
  <c r="K196" i="1"/>
  <c r="K193" i="1"/>
  <c r="K186" i="1"/>
  <c r="K183" i="1"/>
  <c r="K176" i="1"/>
  <c r="K173" i="1"/>
  <c r="K166" i="1"/>
  <c r="K163" i="1"/>
  <c r="K156" i="1"/>
  <c r="K153" i="1"/>
  <c r="K144" i="1"/>
  <c r="K141" i="1"/>
  <c r="K134" i="1"/>
  <c r="K131" i="1"/>
  <c r="K122" i="1"/>
  <c r="K119" i="1"/>
  <c r="K110" i="1"/>
  <c r="K98" i="1"/>
  <c r="K95" i="1"/>
  <c r="K88" i="1"/>
  <c r="K85" i="1"/>
  <c r="K78" i="1"/>
  <c r="K75" i="1"/>
  <c r="K68" i="1"/>
  <c r="K65" i="1"/>
  <c r="K58" i="1"/>
  <c r="K55" i="1"/>
  <c r="K46" i="1"/>
  <c r="K43" i="1"/>
  <c r="K36" i="1"/>
  <c r="K33" i="1"/>
  <c r="K28" i="1"/>
  <c r="K25" i="1"/>
  <c r="K18" i="1"/>
  <c r="K15" i="1"/>
  <c r="K8" i="1"/>
  <c r="K5" i="1"/>
  <c r="K232" i="1"/>
  <c r="K231" i="1"/>
  <c r="K150" i="1"/>
  <c r="K149" i="1"/>
  <c r="K128" i="1"/>
  <c r="K127" i="1"/>
  <c r="K116" i="1"/>
  <c r="K115" i="1"/>
  <c r="K104" i="1"/>
  <c r="K103" i="1"/>
  <c r="K52" i="1"/>
  <c r="K51" i="1"/>
  <c r="K17" i="1"/>
  <c r="K27" i="1"/>
  <c r="K29" i="1"/>
  <c r="K35" i="1"/>
  <c r="K45" i="1"/>
  <c r="K47" i="1"/>
  <c r="K59" i="1"/>
  <c r="K67" i="1"/>
  <c r="K77" i="1"/>
  <c r="K87" i="1"/>
  <c r="K97" i="1"/>
  <c r="K99" i="1"/>
  <c r="K109" i="1"/>
  <c r="K111" i="1"/>
  <c r="K121" i="1"/>
  <c r="K123" i="1"/>
  <c r="K133" i="1"/>
  <c r="K135" i="1"/>
  <c r="K143" i="1"/>
  <c r="K145" i="1"/>
  <c r="K155" i="1"/>
  <c r="K157" i="1"/>
  <c r="K165" i="1"/>
  <c r="K167" i="1"/>
  <c r="K175" i="1"/>
  <c r="K177" i="1"/>
  <c r="K185" i="1"/>
  <c r="K187" i="1"/>
  <c r="K195" i="1"/>
  <c r="O195" i="1" s="1"/>
  <c r="K197" i="1"/>
  <c r="K205" i="1"/>
  <c r="K207" i="1"/>
  <c r="K215" i="1"/>
  <c r="K217" i="1"/>
  <c r="K225" i="1"/>
  <c r="K227" i="1"/>
  <c r="K237" i="1"/>
  <c r="K247" i="1"/>
  <c r="K249" i="1"/>
  <c r="K9" i="1"/>
  <c r="J248" i="1"/>
  <c r="J247" i="1"/>
  <c r="J245" i="1"/>
  <c r="J238" i="1"/>
  <c r="J237" i="1"/>
  <c r="J236" i="1"/>
  <c r="J235" i="1"/>
  <c r="J225" i="1"/>
  <c r="J224" i="1"/>
  <c r="J227" i="1" s="1"/>
  <c r="J223" i="1"/>
  <c r="L229" i="1" s="1"/>
  <c r="J216" i="1"/>
  <c r="J215" i="1"/>
  <c r="J214" i="1"/>
  <c r="J213" i="1"/>
  <c r="J205" i="1"/>
  <c r="J204" i="1"/>
  <c r="J203" i="1"/>
  <c r="J195" i="1"/>
  <c r="J194" i="1"/>
  <c r="J193" i="1"/>
  <c r="J185" i="1"/>
  <c r="J184" i="1"/>
  <c r="J187" i="1" s="1"/>
  <c r="J183" i="1"/>
  <c r="J176" i="1"/>
  <c r="J175" i="1"/>
  <c r="J174" i="1"/>
  <c r="J177" i="1" s="1"/>
  <c r="J173" i="1"/>
  <c r="J166" i="1"/>
  <c r="J165" i="1"/>
  <c r="J164" i="1"/>
  <c r="J167" i="1" s="1"/>
  <c r="J163" i="1"/>
  <c r="J155" i="1"/>
  <c r="J154" i="1"/>
  <c r="J157" i="1" s="1"/>
  <c r="J153" i="1"/>
  <c r="J143" i="1"/>
  <c r="J142" i="1"/>
  <c r="J145" i="1" s="1"/>
  <c r="J141" i="1"/>
  <c r="J134" i="1"/>
  <c r="J133" i="1"/>
  <c r="J132" i="1"/>
  <c r="J131" i="1"/>
  <c r="J122" i="1"/>
  <c r="J121" i="1"/>
  <c r="J120" i="1"/>
  <c r="J119" i="1"/>
  <c r="J110" i="1"/>
  <c r="J109" i="1"/>
  <c r="J108" i="1"/>
  <c r="J111" i="1" s="1"/>
  <c r="J97" i="1"/>
  <c r="J96" i="1"/>
  <c r="J99" i="1" s="1"/>
  <c r="J95" i="1"/>
  <c r="J88" i="1"/>
  <c r="J87" i="1"/>
  <c r="J86" i="1"/>
  <c r="J89" i="1" s="1"/>
  <c r="J85" i="1"/>
  <c r="J78" i="1"/>
  <c r="J77" i="1"/>
  <c r="J75" i="1"/>
  <c r="J67" i="1"/>
  <c r="J66" i="1"/>
  <c r="J65" i="1"/>
  <c r="J58" i="1"/>
  <c r="J56" i="1"/>
  <c r="J59" i="1" s="1"/>
  <c r="J55" i="1"/>
  <c r="J46" i="1"/>
  <c r="J45" i="1"/>
  <c r="J43" i="1"/>
  <c r="J36" i="1"/>
  <c r="J35" i="1"/>
  <c r="J34" i="1"/>
  <c r="J37" i="1" s="1"/>
  <c r="J33" i="1"/>
  <c r="J28" i="1"/>
  <c r="J27" i="1"/>
  <c r="J26" i="1"/>
  <c r="J29" i="1" s="1"/>
  <c r="J25" i="1"/>
  <c r="J17" i="1"/>
  <c r="J16" i="1"/>
  <c r="J19" i="1" s="1"/>
  <c r="J15" i="1"/>
  <c r="J8" i="1"/>
  <c r="J7" i="1"/>
  <c r="J6" i="1"/>
  <c r="J9" i="1" s="1"/>
  <c r="J5" i="1"/>
  <c r="J232" i="1"/>
  <c r="J231" i="1"/>
  <c r="J150" i="1"/>
  <c r="J149" i="1"/>
  <c r="J128" i="1"/>
  <c r="J127" i="1"/>
  <c r="J116" i="1"/>
  <c r="J115" i="1"/>
  <c r="J104" i="1"/>
  <c r="J103" i="1"/>
  <c r="J52" i="1"/>
  <c r="J51" i="1"/>
  <c r="I248" i="1"/>
  <c r="I245" i="1"/>
  <c r="I238" i="1"/>
  <c r="I235" i="1"/>
  <c r="N241" i="1" s="1"/>
  <c r="I226" i="1"/>
  <c r="I223" i="1"/>
  <c r="I216" i="1"/>
  <c r="I213" i="1"/>
  <c r="O213" i="1" s="1"/>
  <c r="I206" i="1"/>
  <c r="I203" i="1"/>
  <c r="I196" i="1"/>
  <c r="I193" i="1"/>
  <c r="I199" i="1" s="1"/>
  <c r="I183" i="1"/>
  <c r="I176" i="1"/>
  <c r="I173" i="1"/>
  <c r="I166" i="1"/>
  <c r="I163" i="1"/>
  <c r="I156" i="1"/>
  <c r="I153" i="1"/>
  <c r="I144" i="1"/>
  <c r="I141" i="1"/>
  <c r="N147" i="1" s="1"/>
  <c r="I134" i="1"/>
  <c r="I131" i="1"/>
  <c r="I122" i="1"/>
  <c r="I110" i="1"/>
  <c r="I98" i="1"/>
  <c r="I95" i="1"/>
  <c r="I88" i="1"/>
  <c r="I85" i="1"/>
  <c r="I78" i="1"/>
  <c r="I75" i="1"/>
  <c r="I68" i="1"/>
  <c r="I65" i="1"/>
  <c r="I58" i="1"/>
  <c r="I55" i="1"/>
  <c r="I46" i="1"/>
  <c r="I43" i="1"/>
  <c r="L49" i="1" s="1"/>
  <c r="I36" i="1"/>
  <c r="I33" i="1"/>
  <c r="I28" i="1"/>
  <c r="I25" i="1"/>
  <c r="I18" i="1"/>
  <c r="I15" i="1"/>
  <c r="I8" i="1"/>
  <c r="I5" i="1"/>
  <c r="I255" i="1" s="1"/>
  <c r="I232" i="1"/>
  <c r="I231" i="1"/>
  <c r="I150" i="1"/>
  <c r="I149" i="1"/>
  <c r="I128" i="1"/>
  <c r="I127" i="1"/>
  <c r="I116" i="1"/>
  <c r="I115" i="1"/>
  <c r="I104" i="1"/>
  <c r="I103" i="1"/>
  <c r="I52" i="1"/>
  <c r="I51" i="1"/>
  <c r="I247" i="1"/>
  <c r="I237" i="1"/>
  <c r="I225" i="1"/>
  <c r="I215" i="1"/>
  <c r="I205" i="1"/>
  <c r="I195" i="1"/>
  <c r="I185" i="1"/>
  <c r="I175" i="1"/>
  <c r="I165" i="1"/>
  <c r="I155" i="1"/>
  <c r="I143" i="1"/>
  <c r="I133" i="1"/>
  <c r="I121" i="1"/>
  <c r="I109" i="1"/>
  <c r="I97" i="1"/>
  <c r="I87" i="1"/>
  <c r="I77" i="1"/>
  <c r="I67" i="1"/>
  <c r="I45" i="1"/>
  <c r="I35" i="1"/>
  <c r="I27" i="1"/>
  <c r="I17" i="1"/>
  <c r="I7" i="1"/>
  <c r="M1" i="1"/>
  <c r="C5" i="1"/>
  <c r="D5" i="1"/>
  <c r="D11" i="1" s="1"/>
  <c r="E5" i="1"/>
  <c r="M11" i="1" s="1"/>
  <c r="F5" i="1"/>
  <c r="G5" i="1"/>
  <c r="H5" i="1"/>
  <c r="D6" i="1"/>
  <c r="D9" i="1" s="1"/>
  <c r="E6" i="1"/>
  <c r="E9" i="1" s="1"/>
  <c r="F6" i="1"/>
  <c r="F9" i="1" s="1"/>
  <c r="G6" i="1"/>
  <c r="G9" i="1" s="1"/>
  <c r="H6" i="1"/>
  <c r="C7" i="1"/>
  <c r="D7" i="1"/>
  <c r="E7" i="1"/>
  <c r="F7" i="1"/>
  <c r="G7" i="1"/>
  <c r="H7" i="1"/>
  <c r="C8" i="1"/>
  <c r="D8" i="1"/>
  <c r="E8" i="1"/>
  <c r="F8" i="1"/>
  <c r="G8" i="1"/>
  <c r="H8" i="1"/>
  <c r="C15" i="1"/>
  <c r="D15" i="1"/>
  <c r="E15" i="1"/>
  <c r="F15" i="1"/>
  <c r="G15" i="1"/>
  <c r="H15" i="1"/>
  <c r="D16" i="1"/>
  <c r="D19" i="1" s="1"/>
  <c r="D26" i="1"/>
  <c r="D29" i="1" s="1"/>
  <c r="E16" i="1"/>
  <c r="E19" i="1" s="1"/>
  <c r="F16" i="1"/>
  <c r="F19" i="1" s="1"/>
  <c r="G16" i="1"/>
  <c r="G19" i="1" s="1"/>
  <c r="H16" i="1"/>
  <c r="H19" i="1" s="1"/>
  <c r="C17" i="1"/>
  <c r="D17" i="1"/>
  <c r="E17" i="1"/>
  <c r="F17" i="1"/>
  <c r="G17" i="1"/>
  <c r="H17" i="1"/>
  <c r="C18" i="1"/>
  <c r="D18" i="1"/>
  <c r="O18" i="1" s="1"/>
  <c r="E18" i="1"/>
  <c r="F18" i="1"/>
  <c r="G18" i="1"/>
  <c r="H18" i="1"/>
  <c r="C25" i="1"/>
  <c r="O25" i="1" s="1"/>
  <c r="D25" i="1"/>
  <c r="E25" i="1"/>
  <c r="F25" i="1"/>
  <c r="G25" i="1"/>
  <c r="H25" i="1"/>
  <c r="E26" i="1"/>
  <c r="E29" i="1" s="1"/>
  <c r="F26" i="1"/>
  <c r="F29" i="1" s="1"/>
  <c r="G26" i="1"/>
  <c r="H26" i="1"/>
  <c r="H29" i="1" s="1"/>
  <c r="C27" i="1"/>
  <c r="D27" i="1"/>
  <c r="E27" i="1"/>
  <c r="E257" i="1" s="1"/>
  <c r="F27" i="1"/>
  <c r="G27" i="1"/>
  <c r="H27" i="1"/>
  <c r="C28" i="1"/>
  <c r="C258" i="1" s="1"/>
  <c r="D28" i="1"/>
  <c r="E28" i="1"/>
  <c r="F28" i="1"/>
  <c r="G28" i="1"/>
  <c r="H28" i="1"/>
  <c r="H33" i="1"/>
  <c r="H34" i="1"/>
  <c r="H37" i="1" s="1"/>
  <c r="H35" i="1"/>
  <c r="H36" i="1"/>
  <c r="H43" i="1"/>
  <c r="H44" i="1"/>
  <c r="H47" i="1" s="1"/>
  <c r="H45" i="1"/>
  <c r="H46" i="1"/>
  <c r="C51" i="1"/>
  <c r="D51" i="1"/>
  <c r="E51" i="1"/>
  <c r="F51" i="1"/>
  <c r="G51" i="1"/>
  <c r="H51" i="1"/>
  <c r="C52" i="1"/>
  <c r="D52" i="1"/>
  <c r="E52" i="1"/>
  <c r="F52" i="1"/>
  <c r="G52" i="1"/>
  <c r="H52" i="1"/>
  <c r="C62" i="1"/>
  <c r="H55" i="1"/>
  <c r="H56" i="1"/>
  <c r="H59" i="1" s="1"/>
  <c r="H57" i="1"/>
  <c r="H58" i="1"/>
  <c r="H65" i="1"/>
  <c r="M71" i="1" s="1"/>
  <c r="H66" i="1"/>
  <c r="H69" i="1" s="1"/>
  <c r="H67" i="1"/>
  <c r="H68" i="1"/>
  <c r="H75" i="1"/>
  <c r="N81" i="1" s="1"/>
  <c r="H76" i="1"/>
  <c r="H77" i="1"/>
  <c r="H78" i="1"/>
  <c r="C91" i="1"/>
  <c r="H85" i="1"/>
  <c r="H86" i="1"/>
  <c r="H89" i="1" s="1"/>
  <c r="H87" i="1"/>
  <c r="H88" i="1"/>
  <c r="H95" i="1"/>
  <c r="J101" i="1" s="1"/>
  <c r="H96" i="1"/>
  <c r="H99" i="1" s="1"/>
  <c r="H97" i="1"/>
  <c r="H98" i="1"/>
  <c r="C103" i="1"/>
  <c r="D103" i="1"/>
  <c r="E103" i="1"/>
  <c r="F103" i="1"/>
  <c r="G103" i="1"/>
  <c r="H103" i="1"/>
  <c r="C104" i="1"/>
  <c r="D104" i="1"/>
  <c r="E104" i="1"/>
  <c r="F104" i="1"/>
  <c r="G104" i="1"/>
  <c r="H104" i="1"/>
  <c r="C114" i="1"/>
  <c r="H107" i="1"/>
  <c r="H108" i="1"/>
  <c r="H109" i="1"/>
  <c r="H110" i="1"/>
  <c r="C115" i="1"/>
  <c r="D115" i="1"/>
  <c r="E115" i="1"/>
  <c r="F115" i="1"/>
  <c r="G115" i="1"/>
  <c r="H115" i="1"/>
  <c r="C116" i="1"/>
  <c r="D116" i="1"/>
  <c r="E116" i="1"/>
  <c r="F116" i="1"/>
  <c r="G116" i="1"/>
  <c r="H116" i="1"/>
  <c r="H119" i="1"/>
  <c r="H120" i="1"/>
  <c r="H123" i="1" s="1"/>
  <c r="H121" i="1"/>
  <c r="H122" i="1"/>
  <c r="C127" i="1"/>
  <c r="D127" i="1"/>
  <c r="E127" i="1"/>
  <c r="F127" i="1"/>
  <c r="G127" i="1"/>
  <c r="H127" i="1"/>
  <c r="C128" i="1"/>
  <c r="D128" i="1"/>
  <c r="E128" i="1"/>
  <c r="F128" i="1"/>
  <c r="G128" i="1"/>
  <c r="H128" i="1"/>
  <c r="H131" i="1"/>
  <c r="H132" i="1"/>
  <c r="H133" i="1"/>
  <c r="H134" i="1"/>
  <c r="C148" i="1"/>
  <c r="H141" i="1"/>
  <c r="H142" i="1"/>
  <c r="H145" i="1" s="1"/>
  <c r="H143" i="1"/>
  <c r="H144" i="1"/>
  <c r="C149" i="1"/>
  <c r="D149" i="1"/>
  <c r="E149" i="1"/>
  <c r="F149" i="1"/>
  <c r="G149" i="1"/>
  <c r="H149" i="1"/>
  <c r="C150" i="1"/>
  <c r="D150" i="1"/>
  <c r="E150" i="1"/>
  <c r="F150" i="1"/>
  <c r="G150" i="1"/>
  <c r="H150" i="1"/>
  <c r="H153" i="1"/>
  <c r="H154" i="1"/>
  <c r="H157" i="1" s="1"/>
  <c r="H155" i="1"/>
  <c r="O155" i="1" s="1"/>
  <c r="H156" i="1"/>
  <c r="C170" i="1"/>
  <c r="C169" i="1"/>
  <c r="H163" i="1"/>
  <c r="H164" i="1"/>
  <c r="H167" i="1" s="1"/>
  <c r="H165" i="1"/>
  <c r="H166" i="1"/>
  <c r="O166" i="1" s="1"/>
  <c r="H173" i="1"/>
  <c r="H174" i="1"/>
  <c r="H175" i="1"/>
  <c r="H176" i="1"/>
  <c r="H183" i="1"/>
  <c r="H184" i="1"/>
  <c r="H187" i="1" s="1"/>
  <c r="H185" i="1"/>
  <c r="H186" i="1"/>
  <c r="H193" i="1"/>
  <c r="H194" i="1"/>
  <c r="H197" i="1" s="1"/>
  <c r="H195" i="1"/>
  <c r="H196" i="1"/>
  <c r="H203" i="1"/>
  <c r="H204" i="1"/>
  <c r="H205" i="1"/>
  <c r="H206" i="1"/>
  <c r="H213" i="1"/>
  <c r="H214" i="1"/>
  <c r="H215" i="1"/>
  <c r="H216" i="1"/>
  <c r="H223" i="1"/>
  <c r="H224" i="1"/>
  <c r="H225" i="1"/>
  <c r="H226" i="1"/>
  <c r="C231" i="1"/>
  <c r="D231" i="1"/>
  <c r="E231" i="1"/>
  <c r="F231" i="1"/>
  <c r="G231" i="1"/>
  <c r="H231" i="1"/>
  <c r="C232" i="1"/>
  <c r="D232" i="1"/>
  <c r="E232" i="1"/>
  <c r="F232" i="1"/>
  <c r="G232" i="1"/>
  <c r="H232" i="1"/>
  <c r="D241" i="1"/>
  <c r="H235" i="1"/>
  <c r="H236" i="1"/>
  <c r="H239" i="1" s="1"/>
  <c r="H237" i="1"/>
  <c r="H238" i="1"/>
  <c r="H245" i="1"/>
  <c r="H246" i="1"/>
  <c r="H249" i="1" s="1"/>
  <c r="H247" i="1"/>
  <c r="H248" i="1"/>
  <c r="C61" i="1"/>
  <c r="F39" i="1"/>
  <c r="C50" i="1"/>
  <c r="C189" i="1"/>
  <c r="C210" i="1"/>
  <c r="C229" i="1"/>
  <c r="C138" i="1"/>
  <c r="C22" i="1"/>
  <c r="C209" i="1"/>
  <c r="F92" i="1"/>
  <c r="D21" i="1"/>
  <c r="C102" i="1"/>
  <c r="D148" i="1"/>
  <c r="E229" i="1"/>
  <c r="F137" i="1"/>
  <c r="K81" i="1"/>
  <c r="E61" i="1"/>
  <c r="E252" i="1"/>
  <c r="D242" i="1"/>
  <c r="G138" i="1"/>
  <c r="F252" i="1"/>
  <c r="E114" i="1"/>
  <c r="E21" i="1"/>
  <c r="M189" i="1"/>
  <c r="D102" i="1"/>
  <c r="F62" i="1"/>
  <c r="H61" i="1"/>
  <c r="C159" i="1"/>
  <c r="C72" i="1"/>
  <c r="F257" i="1"/>
  <c r="F255" i="1"/>
  <c r="L72" i="1"/>
  <c r="E258" i="1"/>
  <c r="C251" i="1"/>
  <c r="C242" i="1"/>
  <c r="C252" i="1"/>
  <c r="I241" i="1"/>
  <c r="E102" i="1"/>
  <c r="D189" i="1"/>
  <c r="G209" i="1"/>
  <c r="G199" i="1"/>
  <c r="E159" i="1"/>
  <c r="E147" i="1"/>
  <c r="E101" i="1"/>
  <c r="O121" i="1"/>
  <c r="O66" i="1"/>
  <c r="K50" i="1"/>
  <c r="I72" i="1"/>
  <c r="I61" i="1"/>
  <c r="O222" i="1"/>
  <c r="L92" i="1"/>
  <c r="L159" i="1"/>
  <c r="I147" i="1"/>
  <c r="O42" i="1"/>
  <c r="K22" i="1"/>
  <c r="L21" i="1"/>
  <c r="N82" i="1"/>
  <c r="H179" i="1"/>
  <c r="G254" i="1"/>
  <c r="D169" i="1"/>
  <c r="G125" i="1"/>
  <c r="D82" i="1"/>
  <c r="H200" i="1"/>
  <c r="J199" i="1"/>
  <c r="J125" i="1"/>
  <c r="L126" i="1"/>
  <c r="L50" i="1"/>
  <c r="C11" i="1"/>
  <c r="I209" i="1"/>
  <c r="G242" i="1"/>
  <c r="J220" i="1"/>
  <c r="M220" i="1"/>
  <c r="I179" i="1"/>
  <c r="M39" i="1"/>
  <c r="D258" i="1"/>
  <c r="C255" i="1"/>
  <c r="H242" i="1"/>
  <c r="I114" i="1"/>
  <c r="H209" i="1"/>
  <c r="E11" i="1"/>
  <c r="G220" i="1"/>
  <c r="F219" i="1"/>
  <c r="D229" i="1"/>
  <c r="F138" i="1"/>
  <c r="L148" i="1"/>
  <c r="C92" i="1"/>
  <c r="C81" i="1"/>
  <c r="G39" i="1"/>
  <c r="M254" i="1"/>
  <c r="H199" i="1"/>
  <c r="D71" i="1"/>
  <c r="H254" i="1"/>
  <c r="E251" i="1"/>
  <c r="O205" i="1"/>
  <c r="O194" i="1"/>
  <c r="O143" i="1"/>
  <c r="D257" i="1"/>
  <c r="O244" i="1"/>
  <c r="M170" i="1"/>
  <c r="K72" i="1"/>
  <c r="I252" i="1"/>
  <c r="J252" i="1"/>
  <c r="I200" i="1"/>
  <c r="J50" i="1"/>
  <c r="J114" i="1"/>
  <c r="K170" i="1"/>
  <c r="K138" i="1"/>
  <c r="K180" i="1"/>
  <c r="N179" i="1"/>
  <c r="N159" i="1"/>
  <c r="I160" i="1"/>
  <c r="H72" i="1"/>
  <c r="N114" i="1"/>
  <c r="N39" i="1"/>
  <c r="O238" i="1"/>
  <c r="K169" i="1"/>
  <c r="K113" i="1"/>
  <c r="O46" i="1"/>
  <c r="F230" i="1"/>
  <c r="D230" i="1"/>
  <c r="E40" i="1"/>
  <c r="C40" i="1"/>
  <c r="J40" i="1"/>
  <c r="L256" i="1"/>
  <c r="C219" i="1"/>
  <c r="M219" i="1"/>
  <c r="G159" i="1"/>
  <c r="J147" i="1"/>
  <c r="J137" i="1"/>
  <c r="E71" i="1"/>
  <c r="F71" i="1"/>
  <c r="G61" i="1"/>
  <c r="N200" i="1"/>
  <c r="J200" i="1"/>
  <c r="F200" i="1"/>
  <c r="N160" i="1"/>
  <c r="K148" i="1"/>
  <c r="D114" i="1"/>
  <c r="F114" i="1"/>
  <c r="K114" i="1"/>
  <c r="J102" i="1"/>
  <c r="N92" i="1"/>
  <c r="E92" i="1"/>
  <c r="J92" i="1"/>
  <c r="J62" i="1"/>
  <c r="N50" i="1"/>
  <c r="E12" i="1"/>
  <c r="N12" i="1"/>
  <c r="J256" i="1"/>
  <c r="I254" i="1"/>
  <c r="O32" i="1"/>
  <c r="O6" i="1"/>
  <c r="N230" i="1"/>
  <c r="D190" i="1"/>
  <c r="C230" i="1"/>
  <c r="D40" i="1"/>
  <c r="K241" i="1"/>
  <c r="L179" i="1"/>
  <c r="O78" i="1"/>
  <c r="D202" i="1"/>
  <c r="D208" i="1" s="1"/>
  <c r="L180" i="1"/>
  <c r="L138" i="1"/>
  <c r="M126" i="1"/>
  <c r="C82" i="1"/>
  <c r="O192" i="1"/>
  <c r="O212" i="1"/>
  <c r="O223" i="1"/>
  <c r="L252" i="1"/>
  <c r="O8" i="1"/>
  <c r="O248" i="1"/>
  <c r="O153" i="1"/>
  <c r="K251" i="1"/>
  <c r="O236" i="1"/>
  <c r="O108" i="1"/>
  <c r="F81" i="1"/>
  <c r="F199" i="1"/>
  <c r="G92" i="1"/>
  <c r="I148" i="1"/>
  <c r="I190" i="1"/>
  <c r="I102" i="1"/>
  <c r="O156" i="1"/>
  <c r="O206" i="1"/>
  <c r="F251" i="1"/>
  <c r="H50" i="1"/>
  <c r="H180" i="1"/>
  <c r="E242" i="1"/>
  <c r="F61" i="1"/>
  <c r="I113" i="1"/>
  <c r="I180" i="1"/>
  <c r="I22" i="1"/>
  <c r="I101" i="1"/>
  <c r="G72" i="1"/>
  <c r="G160" i="1"/>
  <c r="E137" i="1"/>
  <c r="G11" i="1"/>
  <c r="D160" i="1"/>
  <c r="H229" i="1"/>
  <c r="E170" i="1"/>
  <c r="D251" i="1"/>
  <c r="G148" i="1"/>
  <c r="H138" i="1"/>
  <c r="I49" i="1"/>
  <c r="I92" i="1"/>
  <c r="D126" i="1"/>
  <c r="F147" i="1"/>
  <c r="E230" i="1"/>
  <c r="G219" i="1"/>
  <c r="H252" i="1"/>
  <c r="C179" i="1"/>
  <c r="D72" i="1"/>
  <c r="G50" i="1"/>
  <c r="G190" i="1"/>
  <c r="J159" i="1"/>
  <c r="J190" i="1"/>
  <c r="C12" i="1"/>
  <c r="F50" i="1"/>
  <c r="J113" i="1"/>
  <c r="E72" i="1"/>
  <c r="J242" i="1"/>
  <c r="E256" i="1"/>
  <c r="H262" i="1"/>
  <c r="H263" i="1" s="1"/>
  <c r="D180" i="1"/>
  <c r="J229" i="1"/>
  <c r="G62" i="1"/>
  <c r="C241" i="1"/>
  <c r="J71" i="1"/>
  <c r="E190" i="1"/>
  <c r="H169" i="1"/>
  <c r="K11" i="1"/>
  <c r="L40" i="1"/>
  <c r="M72" i="1"/>
  <c r="L82" i="1"/>
  <c r="M81" i="1"/>
  <c r="M114" i="1"/>
  <c r="E113" i="1"/>
  <c r="L170" i="1"/>
  <c r="N219" i="1"/>
  <c r="N21" i="1"/>
  <c r="K62" i="1"/>
  <c r="K61" i="1"/>
  <c r="L91" i="1"/>
  <c r="N138" i="1"/>
  <c r="K137" i="1"/>
  <c r="K160" i="1"/>
  <c r="N180" i="1"/>
  <c r="K179" i="1"/>
  <c r="L200" i="1"/>
  <c r="L199" i="1"/>
  <c r="N220" i="1"/>
  <c r="K230" i="1"/>
  <c r="K229" i="1"/>
  <c r="M241" i="1"/>
  <c r="D252" i="1"/>
  <c r="E220" i="1"/>
  <c r="G179" i="1"/>
  <c r="E62" i="1"/>
  <c r="H71" i="1"/>
  <c r="D170" i="1"/>
  <c r="G40" i="1"/>
  <c r="C147" i="1"/>
  <c r="O132" i="1"/>
  <c r="C200" i="1"/>
  <c r="H39" i="1"/>
  <c r="L39" i="1"/>
  <c r="D209" i="1"/>
  <c r="J49" i="1"/>
  <c r="H49" i="1"/>
  <c r="N72" i="1"/>
  <c r="F72" i="1"/>
  <c r="I12" i="1"/>
  <c r="O28" i="1"/>
  <c r="D147" i="1"/>
  <c r="G82" i="1"/>
  <c r="I230" i="1"/>
  <c r="O58" i="1"/>
  <c r="F190" i="1"/>
  <c r="H147" i="1"/>
  <c r="C190" i="1"/>
  <c r="F12" i="1"/>
  <c r="N258" i="1"/>
  <c r="J82" i="1"/>
  <c r="I40" i="1"/>
  <c r="N11" i="1"/>
  <c r="K40" i="1"/>
  <c r="M82" i="1"/>
  <c r="M147" i="1"/>
  <c r="L12" i="1"/>
  <c r="K21" i="1"/>
  <c r="L189" i="1"/>
  <c r="O185" i="1"/>
  <c r="L101" i="1"/>
  <c r="C254" i="1"/>
  <c r="C260" i="1" s="1"/>
  <c r="O4" i="1"/>
  <c r="O122" i="1"/>
  <c r="O152" i="1"/>
  <c r="O74" i="1"/>
  <c r="O162" i="1"/>
  <c r="O84" i="1"/>
  <c r="O95" i="1"/>
  <c r="O64" i="1"/>
  <c r="M252" i="1"/>
  <c r="J251" i="1"/>
  <c r="O33" i="1"/>
  <c r="O173" i="1"/>
  <c r="O183" i="1"/>
  <c r="O141" i="1"/>
  <c r="K252" i="1"/>
  <c r="O55" i="1"/>
  <c r="G229" i="1"/>
  <c r="H101" i="1"/>
  <c r="O5" i="1"/>
  <c r="H62" i="1"/>
  <c r="E138" i="1"/>
  <c r="F220" i="1"/>
  <c r="H11" i="1"/>
  <c r="I137" i="1"/>
  <c r="I170" i="1"/>
  <c r="I11" i="1"/>
  <c r="E82" i="1"/>
  <c r="D81" i="1"/>
  <c r="G147" i="1"/>
  <c r="E199" i="1"/>
  <c r="E22" i="1"/>
  <c r="D62" i="1"/>
  <c r="G189" i="1"/>
  <c r="H12" i="1"/>
  <c r="F126" i="1"/>
  <c r="F148" i="1"/>
  <c r="I39" i="1"/>
  <c r="I138" i="1"/>
  <c r="I219" i="1"/>
  <c r="I81" i="1"/>
  <c r="D50" i="1"/>
  <c r="G241" i="1"/>
  <c r="G252" i="1"/>
  <c r="F22" i="1"/>
  <c r="E50" i="1"/>
  <c r="H113" i="1"/>
  <c r="G12" i="1"/>
  <c r="D92" i="1"/>
  <c r="H170" i="1"/>
  <c r="F11" i="1"/>
  <c r="I50" i="1"/>
  <c r="I71" i="1"/>
  <c r="I169" i="1"/>
  <c r="I189" i="1"/>
  <c r="H125" i="1"/>
  <c r="O131" i="1"/>
  <c r="F160" i="1"/>
  <c r="J180" i="1"/>
  <c r="D179" i="1"/>
  <c r="H220" i="1"/>
  <c r="D200" i="1"/>
  <c r="G200" i="1"/>
  <c r="J91" i="1"/>
  <c r="E169" i="1"/>
  <c r="D219" i="1"/>
  <c r="F49" i="1"/>
  <c r="H102" i="1"/>
  <c r="E160" i="1"/>
  <c r="F209" i="1"/>
  <c r="F258" i="1"/>
  <c r="G169" i="1"/>
  <c r="G22" i="1"/>
  <c r="F113" i="1"/>
  <c r="E255" i="1"/>
  <c r="H22" i="1"/>
  <c r="D49" i="1"/>
  <c r="G71" i="1"/>
  <c r="G113" i="1"/>
  <c r="G230" i="1"/>
  <c r="H160" i="1"/>
  <c r="D22" i="1"/>
  <c r="G102" i="1"/>
  <c r="J170" i="1"/>
  <c r="J241" i="1"/>
  <c r="J72" i="1"/>
  <c r="J179" i="1"/>
  <c r="J39" i="1"/>
  <c r="L11" i="1"/>
  <c r="M40" i="1"/>
  <c r="K71" i="1"/>
  <c r="L81" i="1"/>
  <c r="L114" i="1"/>
  <c r="L113" i="1"/>
  <c r="N170" i="1"/>
  <c r="K219" i="1"/>
  <c r="M12" i="1"/>
  <c r="K39" i="1"/>
  <c r="M50" i="1"/>
  <c r="L62" i="1"/>
  <c r="K92" i="1"/>
  <c r="K126" i="1"/>
  <c r="E125" i="1"/>
  <c r="M137" i="1"/>
  <c r="L160" i="1"/>
  <c r="K159" i="1"/>
  <c r="M179" i="1"/>
  <c r="K190" i="1"/>
  <c r="K189" i="1"/>
  <c r="N199" i="1"/>
  <c r="L230" i="1"/>
  <c r="N229" i="1"/>
  <c r="K242" i="1"/>
  <c r="F82" i="1"/>
  <c r="F189" i="1"/>
  <c r="E126" i="1"/>
  <c r="D12" i="1"/>
  <c r="C137" i="1"/>
  <c r="D137" i="1"/>
  <c r="M21" i="1"/>
  <c r="L220" i="1"/>
  <c r="N256" i="1"/>
  <c r="M262" i="1"/>
  <c r="M263" i="1" s="1"/>
  <c r="L210" i="1"/>
  <c r="J210" i="1"/>
  <c r="D254" i="1"/>
  <c r="E210" i="1"/>
  <c r="F210" i="1"/>
  <c r="H210" i="1"/>
  <c r="K210" i="1"/>
  <c r="O202" i="1"/>
  <c r="M210" i="1"/>
  <c r="D210" i="1"/>
  <c r="I262" i="1"/>
  <c r="I263" i="1"/>
  <c r="C199" i="1"/>
  <c r="F125" i="1"/>
  <c r="C101" i="1"/>
  <c r="D61" i="1"/>
  <c r="C49" i="1"/>
  <c r="K102" i="1"/>
  <c r="G257" i="1"/>
  <c r="C180" i="1"/>
  <c r="C126" i="1"/>
  <c r="C39" i="1"/>
  <c r="G255" i="1" l="1"/>
  <c r="C21" i="1"/>
  <c r="G21" i="1"/>
  <c r="I21" i="1"/>
  <c r="C257" i="1"/>
  <c r="O237" i="1"/>
  <c r="O109" i="1"/>
  <c r="O87" i="1"/>
  <c r="E241" i="1"/>
  <c r="H241" i="1"/>
  <c r="F241" i="1"/>
  <c r="G251" i="1"/>
  <c r="H251" i="1"/>
  <c r="I251" i="1"/>
  <c r="I229" i="1"/>
  <c r="F229" i="1"/>
  <c r="O225" i="1"/>
  <c r="O216" i="1"/>
  <c r="E209" i="1"/>
  <c r="K209" i="1"/>
  <c r="J209" i="1"/>
  <c r="O193" i="1"/>
  <c r="M199" i="1"/>
  <c r="O196" i="1"/>
  <c r="H189" i="1"/>
  <c r="N189" i="1"/>
  <c r="J189" i="1"/>
  <c r="O174" i="1"/>
  <c r="O177" i="1" s="1"/>
  <c r="F159" i="1"/>
  <c r="H159" i="1"/>
  <c r="I159" i="1"/>
  <c r="M159" i="1"/>
  <c r="F157" i="1"/>
  <c r="O154" i="1"/>
  <c r="K147" i="1"/>
  <c r="H137" i="1"/>
  <c r="L137" i="1"/>
  <c r="C113" i="1"/>
  <c r="M113" i="1"/>
  <c r="D113" i="1"/>
  <c r="N113" i="1"/>
  <c r="M101" i="1"/>
  <c r="K101" i="1"/>
  <c r="O98" i="1"/>
  <c r="F91" i="1"/>
  <c r="D91" i="1"/>
  <c r="H91" i="1"/>
  <c r="O88" i="1"/>
  <c r="H81" i="1"/>
  <c r="O75" i="1"/>
  <c r="G81" i="1"/>
  <c r="E81" i="1"/>
  <c r="J61" i="1"/>
  <c r="G49" i="1"/>
  <c r="O43" i="1"/>
  <c r="E49" i="1"/>
  <c r="N252" i="1"/>
  <c r="M230" i="1"/>
  <c r="H230" i="1"/>
  <c r="J230" i="1"/>
  <c r="E200" i="1"/>
  <c r="K200" i="1"/>
  <c r="M200" i="1"/>
  <c r="F170" i="1"/>
  <c r="G170" i="1"/>
  <c r="J160" i="1"/>
  <c r="H148" i="1"/>
  <c r="E148" i="1"/>
  <c r="J148" i="1"/>
  <c r="G126" i="1"/>
  <c r="O118" i="1"/>
  <c r="N126" i="1"/>
  <c r="I126" i="1"/>
  <c r="E254" i="1"/>
  <c r="O24" i="1"/>
  <c r="K254" i="1"/>
  <c r="G114" i="1"/>
  <c r="H114" i="1"/>
  <c r="J12" i="1"/>
  <c r="K12" i="1"/>
  <c r="I220" i="1"/>
  <c r="D220" i="1"/>
  <c r="C220" i="1"/>
  <c r="K220" i="1"/>
  <c r="G180" i="1"/>
  <c r="F180" i="1"/>
  <c r="M180" i="1"/>
  <c r="O172" i="1"/>
  <c r="D138" i="1"/>
  <c r="O130" i="1"/>
  <c r="J138" i="1"/>
  <c r="M138" i="1"/>
  <c r="H82" i="1"/>
  <c r="I82" i="1"/>
  <c r="K82" i="1"/>
  <c r="F40" i="1"/>
  <c r="N40" i="1"/>
  <c r="H40" i="1"/>
  <c r="O34" i="1"/>
  <c r="O37" i="1" s="1"/>
  <c r="O40" i="1" s="1"/>
  <c r="O135" i="1"/>
  <c r="E259" i="1"/>
  <c r="H255" i="1"/>
  <c r="H257" i="1"/>
  <c r="H21" i="1"/>
  <c r="H258" i="1"/>
  <c r="H260" i="1" s="1"/>
  <c r="H9" i="1"/>
  <c r="H256" i="1"/>
  <c r="H259" i="1" s="1"/>
  <c r="I257" i="1"/>
  <c r="I258" i="1"/>
  <c r="I260" i="1" s="1"/>
  <c r="K255" i="1"/>
  <c r="K49" i="1"/>
  <c r="L71" i="1"/>
  <c r="O134" i="1"/>
  <c r="M229" i="1"/>
  <c r="O15" i="1"/>
  <c r="L257" i="1"/>
  <c r="O36" i="1"/>
  <c r="N61" i="1"/>
  <c r="O68" i="1"/>
  <c r="L169" i="1"/>
  <c r="L251" i="1"/>
  <c r="M257" i="1"/>
  <c r="M255" i="1"/>
  <c r="M258" i="1"/>
  <c r="M260" i="1" s="1"/>
  <c r="O119" i="1"/>
  <c r="N257" i="1"/>
  <c r="O214" i="1"/>
  <c r="C262" i="1"/>
  <c r="C263" i="1" s="1"/>
  <c r="I210" i="1"/>
  <c r="G210" i="1"/>
  <c r="N210" i="1"/>
  <c r="N101" i="1"/>
  <c r="O168" i="1"/>
  <c r="M49" i="1"/>
  <c r="L147" i="1"/>
  <c r="J81" i="1"/>
  <c r="F256" i="1"/>
  <c r="O235" i="1"/>
  <c r="O16" i="1"/>
  <c r="F21" i="1"/>
  <c r="L61" i="1"/>
  <c r="E179" i="1"/>
  <c r="C125" i="1"/>
  <c r="K199" i="1"/>
  <c r="I125" i="1"/>
  <c r="O107" i="1"/>
  <c r="J257" i="1"/>
  <c r="J69" i="1"/>
  <c r="J123" i="1"/>
  <c r="J135" i="1"/>
  <c r="J207" i="1"/>
  <c r="K256" i="1"/>
  <c r="K259" i="1" s="1"/>
  <c r="D227" i="1"/>
  <c r="E197" i="1"/>
  <c r="F187" i="1"/>
  <c r="G177" i="1"/>
  <c r="E157" i="1"/>
  <c r="E123" i="1"/>
  <c r="F69" i="1"/>
  <c r="E37" i="1"/>
  <c r="G37" i="1"/>
  <c r="J249" i="1"/>
  <c r="D249" i="1"/>
  <c r="F239" i="1"/>
  <c r="E219" i="1"/>
  <c r="D217" i="1"/>
  <c r="E189" i="1"/>
  <c r="E145" i="1"/>
  <c r="F111" i="1"/>
  <c r="E91" i="1"/>
  <c r="J79" i="1"/>
  <c r="E59" i="1"/>
  <c r="D47" i="1"/>
  <c r="C256" i="1"/>
  <c r="C259" i="1" s="1"/>
  <c r="M190" i="1"/>
  <c r="L102" i="1"/>
  <c r="O54" i="1"/>
  <c r="L197" i="1"/>
  <c r="L157" i="1"/>
  <c r="L111" i="1"/>
  <c r="L69" i="1"/>
  <c r="L29" i="1"/>
  <c r="M160" i="1"/>
  <c r="O106" i="1"/>
  <c r="M249" i="1"/>
  <c r="M207" i="1"/>
  <c r="M167" i="1"/>
  <c r="M123" i="1"/>
  <c r="M9" i="1"/>
  <c r="N136" i="1"/>
  <c r="N89" i="1"/>
  <c r="N47" i="1"/>
  <c r="N19" i="1"/>
  <c r="I256" i="1"/>
  <c r="I259" i="1" s="1"/>
  <c r="H227" i="1"/>
  <c r="H217" i="1"/>
  <c r="H207" i="1"/>
  <c r="H177" i="1"/>
  <c r="H135" i="1"/>
  <c r="H111" i="1"/>
  <c r="J258" i="1"/>
  <c r="J217" i="1"/>
  <c r="N255" i="1"/>
  <c r="N137" i="1"/>
  <c r="G239" i="1"/>
  <c r="G227" i="1"/>
  <c r="G207" i="1"/>
  <c r="D197" i="1"/>
  <c r="E187" i="1"/>
  <c r="D159" i="1"/>
  <c r="D157" i="1"/>
  <c r="F145" i="1"/>
  <c r="D125" i="1"/>
  <c r="D123" i="1"/>
  <c r="G111" i="1"/>
  <c r="D99" i="1"/>
  <c r="E89" i="1"/>
  <c r="D79" i="1"/>
  <c r="F59" i="1"/>
  <c r="E39" i="1"/>
  <c r="N254" i="1"/>
  <c r="O56" i="1"/>
  <c r="O215" i="1"/>
  <c r="K257" i="1"/>
  <c r="O97" i="1"/>
  <c r="O133" i="1"/>
  <c r="O35" i="1"/>
  <c r="N259" i="1"/>
  <c r="N145" i="1"/>
  <c r="N99" i="1"/>
  <c r="N69" i="1"/>
  <c r="N29" i="1"/>
  <c r="O110" i="1"/>
  <c r="O144" i="1"/>
  <c r="O186" i="1"/>
  <c r="N209" i="1"/>
  <c r="O226" i="1"/>
  <c r="N148" i="1"/>
  <c r="N123" i="1"/>
  <c r="M48" i="1"/>
  <c r="M20" i="1"/>
  <c r="M227" i="1"/>
  <c r="M187" i="1"/>
  <c r="M145" i="1"/>
  <c r="M69" i="1"/>
  <c r="O158" i="1"/>
  <c r="O120" i="1"/>
  <c r="O123" i="1" s="1"/>
  <c r="O86" i="1"/>
  <c r="O89" i="1" s="1"/>
  <c r="M256" i="1"/>
  <c r="M259" i="1" s="1"/>
  <c r="O44" i="1"/>
  <c r="O26" i="1"/>
  <c r="O29" i="1" s="1"/>
  <c r="O77" i="1"/>
  <c r="O204" i="1"/>
  <c r="O184" i="1"/>
  <c r="O39" i="1"/>
  <c r="O164" i="1"/>
  <c r="O167" i="1" s="1"/>
  <c r="O142" i="1"/>
  <c r="O96" i="1"/>
  <c r="O90" i="1"/>
  <c r="O111" i="1"/>
  <c r="O224" i="1"/>
  <c r="K258" i="1"/>
  <c r="K260" i="1" s="1"/>
  <c r="N49" i="1"/>
  <c r="K239" i="1"/>
  <c r="K89" i="1"/>
  <c r="K37" i="1"/>
  <c r="K19" i="1"/>
  <c r="O10" i="1"/>
  <c r="N91" i="1"/>
  <c r="L242" i="1"/>
  <c r="M22" i="1"/>
  <c r="O198" i="1"/>
  <c r="O136" i="1"/>
  <c r="O246" i="1"/>
  <c r="O249" i="1" s="1"/>
  <c r="K69" i="1"/>
  <c r="K218" i="1"/>
  <c r="O27" i="1"/>
  <c r="L254" i="1"/>
  <c r="L259" i="1" s="1"/>
  <c r="M209" i="1"/>
  <c r="L258" i="1"/>
  <c r="N251" i="1"/>
  <c r="O94" i="1"/>
  <c r="O100" i="1" s="1"/>
  <c r="M91" i="1"/>
  <c r="N62" i="1"/>
  <c r="M148" i="1"/>
  <c r="N125" i="1"/>
  <c r="L22" i="1"/>
  <c r="O245" i="1"/>
  <c r="M62" i="1"/>
  <c r="N242" i="1"/>
  <c r="M251" i="1"/>
  <c r="L255" i="1"/>
  <c r="O203" i="1"/>
  <c r="N22" i="1"/>
  <c r="O140" i="1"/>
  <c r="O146" i="1" s="1"/>
  <c r="L249" i="1"/>
  <c r="L217" i="1"/>
  <c r="L177" i="1"/>
  <c r="L135" i="1"/>
  <c r="L89" i="1"/>
  <c r="L47" i="1"/>
  <c r="L9" i="1"/>
  <c r="M61" i="1"/>
  <c r="O70" i="1"/>
  <c r="N102" i="1"/>
  <c r="M169" i="1"/>
  <c r="M102" i="1"/>
  <c r="N190" i="1"/>
  <c r="M242" i="1"/>
  <c r="O14" i="1"/>
  <c r="O20" i="1" s="1"/>
  <c r="O163" i="1"/>
  <c r="N169" i="1"/>
  <c r="O234" i="1"/>
  <c r="O240" i="1" s="1"/>
  <c r="O47" i="1"/>
  <c r="O182" i="1"/>
  <c r="O188" i="1" s="1"/>
  <c r="O65" i="1"/>
  <c r="I242" i="1"/>
  <c r="J255" i="1"/>
  <c r="J197" i="1"/>
  <c r="J239" i="1"/>
  <c r="O17" i="1"/>
  <c r="O247" i="1"/>
  <c r="O175" i="1"/>
  <c r="O7" i="1"/>
  <c r="O112" i="1"/>
  <c r="G258" i="1"/>
  <c r="G260" i="1" s="1"/>
  <c r="G47" i="1"/>
  <c r="G157" i="1"/>
  <c r="G99" i="1"/>
  <c r="G79" i="1"/>
  <c r="N71" i="1"/>
  <c r="L190" i="1"/>
  <c r="J126" i="1"/>
  <c r="I62" i="1"/>
  <c r="F79" i="1"/>
  <c r="F254" i="1"/>
  <c r="F259" i="1" s="1"/>
  <c r="L241" i="1"/>
  <c r="L209" i="1"/>
  <c r="J169" i="1"/>
  <c r="E158" i="1"/>
  <c r="E146" i="1"/>
  <c r="O176" i="1"/>
  <c r="O258" i="1" s="1"/>
  <c r="G137" i="1"/>
  <c r="G101" i="1"/>
  <c r="M92" i="1"/>
  <c r="O67" i="1"/>
  <c r="O45" i="1"/>
  <c r="O57" i="1"/>
  <c r="D255" i="1"/>
  <c r="O218" i="1"/>
  <c r="O227" i="1"/>
  <c r="O38" i="1"/>
  <c r="J219" i="1"/>
  <c r="O85" i="1"/>
  <c r="H92" i="1"/>
  <c r="D101" i="1"/>
  <c r="J11" i="1"/>
  <c r="M125" i="1"/>
  <c r="H126" i="1"/>
  <c r="K91" i="1"/>
  <c r="L219" i="1"/>
  <c r="I91" i="1"/>
  <c r="G91" i="1"/>
  <c r="H219" i="1"/>
  <c r="F101" i="1"/>
  <c r="D177" i="1"/>
  <c r="D145" i="1"/>
  <c r="D59" i="1"/>
  <c r="O80" i="1"/>
  <c r="D167" i="1"/>
  <c r="D37" i="1"/>
  <c r="C217" i="1"/>
  <c r="C177" i="1"/>
  <c r="C135" i="1"/>
  <c r="D262" i="1"/>
  <c r="D263" i="1" s="1"/>
  <c r="D260" i="1"/>
  <c r="O208" i="1"/>
  <c r="O239" i="1"/>
  <c r="O9" i="1"/>
  <c r="F260" i="1"/>
  <c r="O60" i="1"/>
  <c r="O30" i="1"/>
  <c r="O250" i="1"/>
  <c r="O197" i="1"/>
  <c r="O207" i="1"/>
  <c r="D207" i="1"/>
  <c r="H250" i="1"/>
  <c r="E250" i="1"/>
  <c r="K240" i="1"/>
  <c r="H240" i="1"/>
  <c r="D240" i="1"/>
  <c r="K228" i="1"/>
  <c r="I228" i="1"/>
  <c r="G228" i="1"/>
  <c r="E228" i="1"/>
  <c r="I218" i="1"/>
  <c r="G218" i="1"/>
  <c r="E218" i="1"/>
  <c r="K208" i="1"/>
  <c r="I208" i="1"/>
  <c r="G208" i="1"/>
  <c r="K198" i="1"/>
  <c r="I198" i="1"/>
  <c r="G198" i="1"/>
  <c r="D198" i="1"/>
  <c r="I188" i="1"/>
  <c r="G188" i="1"/>
  <c r="D188" i="1"/>
  <c r="I178" i="1"/>
  <c r="G178" i="1"/>
  <c r="D178" i="1"/>
  <c r="I168" i="1"/>
  <c r="G168" i="1"/>
  <c r="D168" i="1"/>
  <c r="H158" i="1"/>
  <c r="D158" i="1"/>
  <c r="H146" i="1"/>
  <c r="D146" i="1"/>
  <c r="I136" i="1"/>
  <c r="G136" i="1"/>
  <c r="D136" i="1"/>
  <c r="I124" i="1"/>
  <c r="G124" i="1"/>
  <c r="D124" i="1"/>
  <c r="I112" i="1"/>
  <c r="G112" i="1"/>
  <c r="D112" i="1"/>
  <c r="H100" i="1"/>
  <c r="E100" i="1"/>
  <c r="K90" i="1"/>
  <c r="H90" i="1"/>
  <c r="E90" i="1"/>
  <c r="K80" i="1"/>
  <c r="H80" i="1"/>
  <c r="E80" i="1"/>
  <c r="K70" i="1"/>
  <c r="I70" i="1"/>
  <c r="G70" i="1"/>
  <c r="D70" i="1"/>
  <c r="I60" i="1"/>
  <c r="G60" i="1"/>
  <c r="D60" i="1"/>
  <c r="H48" i="1"/>
  <c r="E48" i="1"/>
  <c r="K38" i="1"/>
  <c r="H38" i="1"/>
  <c r="E38" i="1"/>
  <c r="K30" i="1"/>
  <c r="H30" i="1"/>
  <c r="E30" i="1"/>
  <c r="K20" i="1"/>
  <c r="I20" i="1"/>
  <c r="G20" i="1"/>
  <c r="D20" i="1"/>
  <c r="J250" i="1"/>
  <c r="J228" i="1"/>
  <c r="J208" i="1"/>
  <c r="J188" i="1"/>
  <c r="J168" i="1"/>
  <c r="J146" i="1"/>
  <c r="J124" i="1"/>
  <c r="J90" i="1"/>
  <c r="J70" i="1"/>
  <c r="J48" i="1"/>
  <c r="J30" i="1"/>
  <c r="J10" i="1"/>
  <c r="H10" i="1"/>
  <c r="F240" i="1"/>
  <c r="F218" i="1"/>
  <c r="F198" i="1"/>
  <c r="F178" i="1"/>
  <c r="F158" i="1"/>
  <c r="F136" i="1"/>
  <c r="F112" i="1"/>
  <c r="F90" i="1"/>
  <c r="F70" i="1"/>
  <c r="F48" i="1"/>
  <c r="F30" i="1"/>
  <c r="F10" i="1"/>
  <c r="D10" i="1"/>
  <c r="C240" i="1"/>
  <c r="C218" i="1"/>
  <c r="C198" i="1"/>
  <c r="C178" i="1"/>
  <c r="C158" i="1"/>
  <c r="C136" i="1"/>
  <c r="C112" i="1"/>
  <c r="J100" i="1"/>
  <c r="C100" i="1"/>
  <c r="C80" i="1"/>
  <c r="C60" i="1"/>
  <c r="C38" i="1"/>
  <c r="C20" i="1"/>
  <c r="C249" i="1"/>
  <c r="C227" i="1"/>
  <c r="C207" i="1"/>
  <c r="C187" i="1"/>
  <c r="C167" i="1"/>
  <c r="C145" i="1"/>
  <c r="C123" i="1"/>
  <c r="C99" i="1"/>
  <c r="C79" i="1"/>
  <c r="C59" i="1"/>
  <c r="C37" i="1"/>
  <c r="C19" i="1"/>
  <c r="L250" i="1"/>
  <c r="L228" i="1"/>
  <c r="L198" i="1"/>
  <c r="L178" i="1"/>
  <c r="L158" i="1"/>
  <c r="L136" i="1"/>
  <c r="L112" i="1"/>
  <c r="L90" i="1"/>
  <c r="L70" i="1"/>
  <c r="L48" i="1"/>
  <c r="L30" i="1"/>
  <c r="L10" i="1"/>
  <c r="L239" i="1"/>
  <c r="L218" i="1"/>
  <c r="L207" i="1"/>
  <c r="L187" i="1"/>
  <c r="L167" i="1"/>
  <c r="L145" i="1"/>
  <c r="L123" i="1"/>
  <c r="L99" i="1"/>
  <c r="L79" i="1"/>
  <c r="L59" i="1"/>
  <c r="L37" i="1"/>
  <c r="L19" i="1"/>
  <c r="M250" i="1"/>
  <c r="M228" i="1"/>
  <c r="M208" i="1"/>
  <c r="M188" i="1"/>
  <c r="M168" i="1"/>
  <c r="M146" i="1"/>
  <c r="M124" i="1"/>
  <c r="M90" i="1"/>
  <c r="M70" i="1"/>
  <c r="M38" i="1"/>
  <c r="M10" i="1"/>
  <c r="M239" i="1"/>
  <c r="M217" i="1"/>
  <c r="M197" i="1"/>
  <c r="M177" i="1"/>
  <c r="M157" i="1"/>
  <c r="M135" i="1"/>
  <c r="M111" i="1"/>
  <c r="M99" i="1"/>
  <c r="M79" i="1"/>
  <c r="M59" i="1"/>
  <c r="M37" i="1"/>
  <c r="M19" i="1"/>
  <c r="N250" i="1"/>
  <c r="N228" i="1"/>
  <c r="N208" i="1"/>
  <c r="N188" i="1"/>
  <c r="N100" i="1"/>
  <c r="N70" i="1"/>
  <c r="N48" i="1"/>
  <c r="N30" i="1"/>
  <c r="N111" i="1"/>
  <c r="N90" i="1"/>
  <c r="N79" i="1"/>
  <c r="N59" i="1"/>
  <c r="N37" i="1"/>
  <c r="N20" i="1"/>
  <c r="N9" i="1"/>
  <c r="I123" i="1"/>
  <c r="I99" i="1"/>
  <c r="I79" i="1"/>
  <c r="I59" i="1"/>
  <c r="I37" i="1"/>
  <c r="I19" i="1"/>
  <c r="O124" i="1"/>
  <c r="O157" i="1"/>
  <c r="N262" i="1"/>
  <c r="N263" i="1" s="1"/>
  <c r="N260" i="1"/>
  <c r="G262" i="1"/>
  <c r="G263" i="1" s="1"/>
  <c r="O217" i="1"/>
  <c r="O48" i="1"/>
  <c r="O228" i="1"/>
  <c r="O69" i="1"/>
  <c r="O59" i="1"/>
  <c r="K262" i="1"/>
  <c r="K263" i="1" s="1"/>
  <c r="E262" i="1"/>
  <c r="E263" i="1" s="1"/>
  <c r="E260" i="1"/>
  <c r="O76" i="1"/>
  <c r="O79" i="1" s="1"/>
  <c r="H79" i="1"/>
  <c r="G256" i="1"/>
  <c r="G259" i="1" s="1"/>
  <c r="G29" i="1"/>
  <c r="K250" i="1"/>
  <c r="I250" i="1"/>
  <c r="G250" i="1"/>
  <c r="D250" i="1"/>
  <c r="I240" i="1"/>
  <c r="G240" i="1"/>
  <c r="E240" i="1"/>
  <c r="H228" i="1"/>
  <c r="D228" i="1"/>
  <c r="H218" i="1"/>
  <c r="D218" i="1"/>
  <c r="H208" i="1"/>
  <c r="E208" i="1"/>
  <c r="H198" i="1"/>
  <c r="E198" i="1"/>
  <c r="K188" i="1"/>
  <c r="H188" i="1"/>
  <c r="E188" i="1"/>
  <c r="K178" i="1"/>
  <c r="H178" i="1"/>
  <c r="E178" i="1"/>
  <c r="K168" i="1"/>
  <c r="H168" i="1"/>
  <c r="E168" i="1"/>
  <c r="K158" i="1"/>
  <c r="I158" i="1"/>
  <c r="G158" i="1"/>
  <c r="K146" i="1"/>
  <c r="I146" i="1"/>
  <c r="G146" i="1"/>
  <c r="K136" i="1"/>
  <c r="H136" i="1"/>
  <c r="E136" i="1"/>
  <c r="K124" i="1"/>
  <c r="H124" i="1"/>
  <c r="E124" i="1"/>
  <c r="K112" i="1"/>
  <c r="H112" i="1"/>
  <c r="E112" i="1"/>
  <c r="G100" i="1"/>
  <c r="D100" i="1"/>
  <c r="I90" i="1"/>
  <c r="G90" i="1"/>
  <c r="D90" i="1"/>
  <c r="I80" i="1"/>
  <c r="G80" i="1"/>
  <c r="D80" i="1"/>
  <c r="H70" i="1"/>
  <c r="E70" i="1"/>
  <c r="K60" i="1"/>
  <c r="H60" i="1"/>
  <c r="E60" i="1"/>
  <c r="K48" i="1"/>
  <c r="I48" i="1"/>
  <c r="G48" i="1"/>
  <c r="D48" i="1"/>
  <c r="I38" i="1"/>
  <c r="G38" i="1"/>
  <c r="D38" i="1"/>
  <c r="I30" i="1"/>
  <c r="G30" i="1"/>
  <c r="D30" i="1"/>
  <c r="H20" i="1"/>
  <c r="E20" i="1"/>
  <c r="K10" i="1"/>
  <c r="J240" i="1"/>
  <c r="J218" i="1"/>
  <c r="J198" i="1"/>
  <c r="J178" i="1"/>
  <c r="J158" i="1"/>
  <c r="J136" i="1"/>
  <c r="J112" i="1"/>
  <c r="J80" i="1"/>
  <c r="J60" i="1"/>
  <c r="J38" i="1"/>
  <c r="J20" i="1"/>
  <c r="I10" i="1"/>
  <c r="G10" i="1"/>
  <c r="F250" i="1"/>
  <c r="F228" i="1"/>
  <c r="F208" i="1"/>
  <c r="F188" i="1"/>
  <c r="F168" i="1"/>
  <c r="F146" i="1"/>
  <c r="F124" i="1"/>
  <c r="F100" i="1"/>
  <c r="F80" i="1"/>
  <c r="F60" i="1"/>
  <c r="F38" i="1"/>
  <c r="F20" i="1"/>
  <c r="E10" i="1"/>
  <c r="C250" i="1"/>
  <c r="C228" i="1"/>
  <c r="C208" i="1"/>
  <c r="C188" i="1"/>
  <c r="C168" i="1"/>
  <c r="C146" i="1"/>
  <c r="C124" i="1"/>
  <c r="K100" i="1"/>
  <c r="I100" i="1"/>
  <c r="C90" i="1"/>
  <c r="C70" i="1"/>
  <c r="C48" i="1"/>
  <c r="C30" i="1"/>
  <c r="C10" i="1"/>
  <c r="C89" i="1"/>
  <c r="C69" i="1"/>
  <c r="C47" i="1"/>
  <c r="C29" i="1"/>
  <c r="C9" i="1"/>
  <c r="L240" i="1"/>
  <c r="L208" i="1"/>
  <c r="L188" i="1"/>
  <c r="L168" i="1"/>
  <c r="L146" i="1"/>
  <c r="L124" i="1"/>
  <c r="L100" i="1"/>
  <c r="L80" i="1"/>
  <c r="L60" i="1"/>
  <c r="L38" i="1"/>
  <c r="L20" i="1"/>
  <c r="M240" i="1"/>
  <c r="M218" i="1"/>
  <c r="M198" i="1"/>
  <c r="M178" i="1"/>
  <c r="M158" i="1"/>
  <c r="M136" i="1"/>
  <c r="M112" i="1"/>
  <c r="M80" i="1"/>
  <c r="M60" i="1"/>
  <c r="M30" i="1"/>
  <c r="M100" i="1"/>
  <c r="M47" i="1"/>
  <c r="M29" i="1"/>
  <c r="N240" i="1"/>
  <c r="N218" i="1"/>
  <c r="N198" i="1"/>
  <c r="N178" i="1"/>
  <c r="N158" i="1"/>
  <c r="N112" i="1"/>
  <c r="N80" i="1"/>
  <c r="N60" i="1"/>
  <c r="N38" i="1"/>
  <c r="N10" i="1"/>
  <c r="N239" i="1"/>
  <c r="N217" i="1"/>
  <c r="N197" i="1"/>
  <c r="N177" i="1"/>
  <c r="N157" i="1"/>
  <c r="I111" i="1"/>
  <c r="I89" i="1"/>
  <c r="I69" i="1"/>
  <c r="I47" i="1"/>
  <c r="I29" i="1"/>
  <c r="I9" i="1"/>
  <c r="N168" i="1"/>
  <c r="N124" i="1"/>
  <c r="N249" i="1"/>
  <c r="N227" i="1"/>
  <c r="N207" i="1"/>
  <c r="N187" i="1"/>
  <c r="N167" i="1"/>
  <c r="N146" i="1"/>
  <c r="N135" i="1"/>
  <c r="I249" i="1"/>
  <c r="I227" i="1"/>
  <c r="I207" i="1"/>
  <c r="I187" i="1"/>
  <c r="I167" i="1"/>
  <c r="I145" i="1"/>
  <c r="I239" i="1"/>
  <c r="I217" i="1"/>
  <c r="I197" i="1"/>
  <c r="I177" i="1"/>
  <c r="I157" i="1"/>
  <c r="I135" i="1"/>
  <c r="D256" i="1"/>
  <c r="D259" i="1" s="1"/>
  <c r="J21" i="1"/>
  <c r="J254" i="1"/>
  <c r="E180" i="1"/>
  <c r="C160" i="1"/>
  <c r="D39" i="1"/>
  <c r="J260" i="1" l="1"/>
  <c r="O178" i="1"/>
  <c r="O19" i="1"/>
  <c r="O254" i="1"/>
  <c r="O262" i="1" s="1"/>
  <c r="O263" i="1" s="1"/>
  <c r="O187" i="1"/>
  <c r="O145" i="1"/>
  <c r="O99" i="1"/>
  <c r="L260" i="1"/>
  <c r="L262" i="1"/>
  <c r="L263" i="1" s="1"/>
  <c r="O255" i="1"/>
  <c r="F262" i="1"/>
  <c r="F263" i="1" s="1"/>
  <c r="O257" i="1"/>
  <c r="O256" i="1"/>
  <c r="J259" i="1"/>
  <c r="J262" i="1"/>
  <c r="J263" i="1" s="1"/>
  <c r="O260" i="1" l="1"/>
  <c r="O259" i="1"/>
</calcChain>
</file>

<file path=xl/sharedStrings.xml><?xml version="1.0" encoding="utf-8"?>
<sst xmlns="http://schemas.openxmlformats.org/spreadsheetml/2006/main" count="970" uniqueCount="130">
  <si>
    <t>Indicador</t>
  </si>
  <si>
    <t>Compras mes(coste ventas)</t>
  </si>
  <si>
    <t xml:space="preserve"> 1A. MEDICAMENTOS SOE</t>
  </si>
  <si>
    <t xml:space="preserve">Ventas mes a PVP </t>
  </si>
  <si>
    <t>Ventas mes (Uds.)</t>
  </si>
  <si>
    <t xml:space="preserve"> 1B. MEDICAMENTOS NO SOE</t>
  </si>
  <si>
    <t xml:space="preserve"> 1C. MEDICAMENTOS GENERICOS</t>
  </si>
  <si>
    <t>1A</t>
  </si>
  <si>
    <t>1B</t>
  </si>
  <si>
    <t>1C</t>
  </si>
  <si>
    <t>1M</t>
  </si>
  <si>
    <t>2A</t>
  </si>
  <si>
    <t>2B</t>
  </si>
  <si>
    <t>2C</t>
  </si>
  <si>
    <t>2D</t>
  </si>
  <si>
    <t>3A</t>
  </si>
  <si>
    <t>3G</t>
  </si>
  <si>
    <t>3J</t>
  </si>
  <si>
    <t>3O</t>
  </si>
  <si>
    <t>3R</t>
  </si>
  <si>
    <t>4A</t>
  </si>
  <si>
    <t>5A</t>
  </si>
  <si>
    <t>5G</t>
  </si>
  <si>
    <t>5M</t>
  </si>
  <si>
    <t>6A</t>
  </si>
  <si>
    <t>6B</t>
  </si>
  <si>
    <t>6G</t>
  </si>
  <si>
    <t>6J</t>
  </si>
  <si>
    <t>6N</t>
  </si>
  <si>
    <t>7A</t>
  </si>
  <si>
    <t>2A. NFANTIL PRE-POST MAMÁ</t>
  </si>
  <si>
    <t>2B. INFANTIL ALIMENTACIÓN</t>
  </si>
  <si>
    <t>2C. INFANTIL HIGIENE</t>
  </si>
  <si>
    <t>2D. INFANTIL ARTÍCULOS</t>
  </si>
  <si>
    <t>3O. CUIDADO SOLAR</t>
  </si>
  <si>
    <t>5G. HOMEOPATÍA</t>
  </si>
  <si>
    <t>6G. OPTICA</t>
  </si>
  <si>
    <t>6J. PIERNAS, PIES HIGIENE Y CUIDAD</t>
  </si>
  <si>
    <t>6N. VETERINARIA</t>
  </si>
  <si>
    <t>7A. ORTOPEDIA</t>
  </si>
  <si>
    <t>Grupo de pertenencia</t>
  </si>
  <si>
    <t>Uds.</t>
  </si>
  <si>
    <t xml:space="preserve">PVP </t>
  </si>
  <si>
    <t>P.Coste</t>
  </si>
  <si>
    <t>Margen</t>
  </si>
  <si>
    <t>%</t>
  </si>
  <si>
    <t>Uds.Inven</t>
  </si>
  <si>
    <t>PVP.Inve</t>
  </si>
  <si>
    <t>TOTAL FARMACIA</t>
  </si>
  <si>
    <t>Margen bruto %</t>
  </si>
  <si>
    <t>Crecimiento uds. YTD</t>
  </si>
  <si>
    <t>Crec. Factur. YTD</t>
  </si>
  <si>
    <t>FARMACIA BEGOÑA GARAY</t>
  </si>
  <si>
    <t>NOMBRE DEL CUADRO DE INDICADORES: INDICADORES CATEGORÍAS</t>
  </si>
  <si>
    <t xml:space="preserve"> </t>
  </si>
  <si>
    <t>Stock fin de mes a PVP</t>
  </si>
  <si>
    <t>Período: 2011</t>
  </si>
  <si>
    <t>Días de inventario (€)</t>
  </si>
  <si>
    <t xml:space="preserve"> 1M. EFP´S</t>
  </si>
  <si>
    <t xml:space="preserve">3A. CABELLO </t>
  </si>
  <si>
    <t xml:space="preserve">3G. CARA ESTILO </t>
  </si>
  <si>
    <t>3J.CORPORAL CUIDADO E HIGIENE</t>
  </si>
  <si>
    <t>3R. HIGIENE Y PROTECCIÓN INTIMA</t>
  </si>
  <si>
    <t>4A. BOCA Y DIENTES</t>
  </si>
  <si>
    <t>5A. FITOTERAPIA Y VITAMINAS</t>
  </si>
  <si>
    <t>5M. ALIMENTACIÓN FINANCIADA</t>
  </si>
  <si>
    <t>6A. ABSORBENTES FINANCIADOS</t>
  </si>
  <si>
    <t>6B. EFECTOS NO SOE</t>
  </si>
  <si>
    <t>MEDICAMENTOS SOE -2</t>
  </si>
  <si>
    <t>MEDICAMENTOS NO SOE -3</t>
  </si>
  <si>
    <t>MEDICAMENTOS GENÉRICOS -4</t>
  </si>
  <si>
    <t>1D</t>
  </si>
  <si>
    <t>INFANTIL PRE-POST MAMÁ -6</t>
  </si>
  <si>
    <t>INFANTIL ALIMENTACIÓN -7</t>
  </si>
  <si>
    <t>INFANTIL HIGIENE -8</t>
  </si>
  <si>
    <t>INFANTIL ARTÍCULOS -9</t>
  </si>
  <si>
    <t>CABELLO -10</t>
  </si>
  <si>
    <t>CARA ESTILO COSMÉTICA -11</t>
  </si>
  <si>
    <t>CUERPO CUIDADO E HIGIENE -12</t>
  </si>
  <si>
    <t>CUIDADO SOLAR -13</t>
  </si>
  <si>
    <t>HIGIENE Y PROTECCIÓN ÍNTIM -14</t>
  </si>
  <si>
    <t>HIGIENE DENTAL -15</t>
  </si>
  <si>
    <t>FITOTERAPIA Y VITAMINA 7 -16</t>
  </si>
  <si>
    <t>HOMEOPATÍA -17</t>
  </si>
  <si>
    <t>ALIMENT Y DIETET FINANCIAD -18</t>
  </si>
  <si>
    <t>ABSORBENTES FINANCIADOS -19</t>
  </si>
  <si>
    <t>EFECTOS Y ACCEDORIOS NOSOE -20</t>
  </si>
  <si>
    <t>OPTICA -21</t>
  </si>
  <si>
    <t>PIERNAS,PIES HIGIE Y CUID -22</t>
  </si>
  <si>
    <t>VETERINARIA -23</t>
  </si>
  <si>
    <t>ORTOPEDIA -24</t>
  </si>
  <si>
    <t>Filtro Fecha</t>
  </si>
  <si>
    <t xml:space="preserve">: </t>
  </si>
  <si>
    <t>:</t>
  </si>
  <si>
    <t xml:space="preserve">Vendido </t>
  </si>
  <si>
    <t xml:space="preserve">Total PVP </t>
  </si>
  <si>
    <t>Margen Beneficio</t>
  </si>
  <si>
    <t>1D. MEDICAMENTOS MARGEN ESPECIAL</t>
  </si>
  <si>
    <t>MEDICAMENTOS M.E. PVP &gt;143,04</t>
  </si>
  <si>
    <t>EFP´S-5</t>
  </si>
  <si>
    <t>Stock fin de mes (Uds.)</t>
  </si>
  <si>
    <t>PARAFARMACIA</t>
  </si>
  <si>
    <t>% PARAFARMACIA/TOTAL</t>
  </si>
  <si>
    <t>Ene'15</t>
  </si>
  <si>
    <t>Feb'15</t>
  </si>
  <si>
    <t>Mar'15</t>
  </si>
  <si>
    <t>Abr'15</t>
  </si>
  <si>
    <t>May'15</t>
  </si>
  <si>
    <t>Jun'15</t>
  </si>
  <si>
    <t>Jul'15</t>
  </si>
  <si>
    <t>Ago'15</t>
  </si>
  <si>
    <t>Sep'15</t>
  </si>
  <si>
    <t>Oct'15</t>
  </si>
  <si>
    <t>Nov'15</t>
  </si>
  <si>
    <t>Dic'15</t>
  </si>
  <si>
    <t>Total'15</t>
  </si>
  <si>
    <t>Ene'16</t>
  </si>
  <si>
    <t>Feb'16</t>
  </si>
  <si>
    <t>Mar'16</t>
  </si>
  <si>
    <t>Abr'16</t>
  </si>
  <si>
    <t>May'16</t>
  </si>
  <si>
    <t>Jun'16</t>
  </si>
  <si>
    <t>Jul'16</t>
  </si>
  <si>
    <t>Ago'16</t>
  </si>
  <si>
    <t>Sep'16</t>
  </si>
  <si>
    <t>Oct'16</t>
  </si>
  <si>
    <t>Nov'16</t>
  </si>
  <si>
    <t>Dic'16</t>
  </si>
  <si>
    <t>Total'16</t>
  </si>
  <si>
    <t>Objetivo'16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</si>
</sst>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[$-C0A]mmm\-yy;@"/>
  </numFmts>
  <fonts count="16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7.5"/>
      <name val="Helvetica"/>
    </font>
    <font>
      <sz val="10"/>
      <name val="Helvetica"/>
    </font>
    <font>
      <sz val="12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sz val="7.5"/>
      <name val="Arial"/>
      <family val="2"/>
    </font>
    <font>
      <b/>
      <sz val="7.5"/>
      <name val="Helvetica"/>
    </font>
    <font>
      <sz val="7.5"/>
      <color indexed="8"/>
      <name val="Helvetica"/>
    </font>
    <font>
      <b/>
      <sz val="8"/>
      <name val="Arial"/>
      <family val="2"/>
    </font>
    <font>
      <sz val="7.5"/>
      <color theme="1"/>
      <name val="Helvetica"/>
    </font>
    <font>
      <sz val="10"/>
      <color theme="1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Alignment="1">
      <alignment horizontal="center" vertical="center"/>
    </xf>
    <xf numFmtId="4" fontId="4" fillId="0" borderId="0" xfId="0" applyNumberFormat="1" applyFont="1" applyFill="1"/>
    <xf numFmtId="0" fontId="0" fillId="2" borderId="0" xfId="0" applyFill="1" applyAlignment="1"/>
    <xf numFmtId="0" fontId="5" fillId="2" borderId="0" xfId="0" applyFont="1" applyFill="1" applyAlignment="1">
      <alignment horizontal="right"/>
    </xf>
    <xf numFmtId="0" fontId="0" fillId="0" borderId="0" xfId="0" applyFill="1"/>
    <xf numFmtId="0" fontId="0" fillId="0" borderId="0" xfId="0" applyFill="1" applyAlignment="1"/>
    <xf numFmtId="4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3" fontId="4" fillId="0" borderId="0" xfId="0" applyNumberFormat="1" applyFont="1" applyFill="1"/>
    <xf numFmtId="0" fontId="3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3" fontId="4" fillId="0" borderId="0" xfId="0" applyNumberFormat="1" applyFont="1" applyFill="1" applyAlignment="1">
      <alignment horizontal="left"/>
    </xf>
    <xf numFmtId="164" fontId="4" fillId="0" borderId="0" xfId="1" applyNumberFormat="1" applyFont="1" applyFill="1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9" fontId="7" fillId="0" borderId="0" xfId="1" applyFont="1" applyFill="1" applyAlignment="1">
      <alignment horizontal="right"/>
    </xf>
    <xf numFmtId="4" fontId="0" fillId="0" borderId="0" xfId="0" applyNumberFormat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2" fontId="0" fillId="2" borderId="0" xfId="0" applyNumberFormat="1" applyFill="1" applyAlignment="1"/>
    <xf numFmtId="2" fontId="5" fillId="2" borderId="0" xfId="0" applyNumberFormat="1" applyFont="1" applyFill="1" applyAlignment="1"/>
    <xf numFmtId="2" fontId="0" fillId="2" borderId="0" xfId="0" applyNumberFormat="1" applyFill="1" applyAlignment="1">
      <alignment horizontal="right"/>
    </xf>
    <xf numFmtId="2" fontId="10" fillId="2" borderId="0" xfId="0" applyNumberFormat="1" applyFont="1" applyFill="1" applyAlignment="1"/>
    <xf numFmtId="2" fontId="10" fillId="2" borderId="0" xfId="0" applyNumberFormat="1" applyFont="1" applyFill="1" applyAlignment="1">
      <alignment horizontal="right"/>
    </xf>
    <xf numFmtId="2" fontId="0" fillId="2" borderId="2" xfId="0" applyNumberFormat="1" applyFill="1" applyBorder="1" applyAlignment="1"/>
    <xf numFmtId="2" fontId="0" fillId="2" borderId="2" xfId="0" applyNumberFormat="1" applyFill="1" applyBorder="1" applyAlignment="1">
      <alignment horizontal="right"/>
    </xf>
    <xf numFmtId="2" fontId="10" fillId="2" borderId="3" xfId="0" applyNumberFormat="1" applyFont="1" applyFill="1" applyBorder="1" applyAlignment="1"/>
    <xf numFmtId="2" fontId="10" fillId="2" borderId="3" xfId="0" applyNumberFormat="1" applyFont="1" applyFill="1" applyBorder="1" applyAlignment="1">
      <alignment horizontal="right"/>
    </xf>
    <xf numFmtId="2" fontId="0" fillId="2" borderId="3" xfId="0" applyNumberFormat="1" applyFill="1" applyBorder="1" applyAlignment="1"/>
    <xf numFmtId="2" fontId="10" fillId="2" borderId="4" xfId="0" applyNumberFormat="1" applyFont="1" applyFill="1" applyBorder="1" applyAlignment="1"/>
    <xf numFmtId="2" fontId="10" fillId="2" borderId="2" xfId="0" applyNumberFormat="1" applyFont="1" applyFill="1" applyBorder="1" applyAlignment="1"/>
    <xf numFmtId="2" fontId="0" fillId="2" borderId="0" xfId="0" applyNumberFormat="1" applyFill="1" applyAlignment="1">
      <alignment horizontal="center"/>
    </xf>
    <xf numFmtId="2" fontId="11" fillId="2" borderId="0" xfId="0" applyNumberFormat="1" applyFont="1" applyFill="1" applyAlignment="1">
      <alignment horizontal="right"/>
    </xf>
    <xf numFmtId="3" fontId="0" fillId="2" borderId="0" xfId="0" applyNumberFormat="1" applyFill="1" applyAlignment="1"/>
    <xf numFmtId="3" fontId="0" fillId="2" borderId="0" xfId="0" applyNumberFormat="1" applyFill="1" applyAlignment="1">
      <alignment horizontal="right"/>
    </xf>
    <xf numFmtId="3" fontId="10" fillId="2" borderId="0" xfId="0" applyNumberFormat="1" applyFont="1" applyFill="1" applyAlignment="1">
      <alignment horizontal="right"/>
    </xf>
    <xf numFmtId="3" fontId="0" fillId="2" borderId="2" xfId="0" applyNumberFormat="1" applyFill="1" applyBorder="1" applyAlignment="1">
      <alignment horizontal="right"/>
    </xf>
    <xf numFmtId="3" fontId="10" fillId="2" borderId="3" xfId="0" applyNumberFormat="1" applyFont="1" applyFill="1" applyBorder="1" applyAlignment="1">
      <alignment horizontal="right"/>
    </xf>
    <xf numFmtId="3" fontId="5" fillId="2" borderId="0" xfId="0" applyNumberFormat="1" applyFont="1" applyFill="1" applyAlignment="1"/>
    <xf numFmtId="3" fontId="0" fillId="2" borderId="2" xfId="0" applyNumberFormat="1" applyFill="1" applyBorder="1" applyAlignment="1"/>
    <xf numFmtId="3" fontId="0" fillId="2" borderId="3" xfId="0" applyNumberFormat="1" applyFill="1" applyBorder="1" applyAlignment="1"/>
    <xf numFmtId="3" fontId="11" fillId="2" borderId="0" xfId="0" applyNumberFormat="1" applyFont="1" applyFill="1" applyAlignment="1">
      <alignment horizontal="right"/>
    </xf>
    <xf numFmtId="3" fontId="12" fillId="2" borderId="0" xfId="0" applyNumberFormat="1" applyFont="1" applyFill="1" applyAlignment="1">
      <alignment horizontal="right"/>
    </xf>
    <xf numFmtId="4" fontId="12" fillId="2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2" borderId="0" xfId="0" applyFont="1" applyFill="1" applyBorder="1" applyAlignment="1"/>
    <xf numFmtId="0" fontId="0" fillId="0" borderId="0" xfId="0" applyBorder="1"/>
    <xf numFmtId="0" fontId="3" fillId="0" borderId="0" xfId="0" applyFont="1" applyBorder="1"/>
    <xf numFmtId="0" fontId="0" fillId="2" borderId="0" xfId="0" applyFill="1" applyBorder="1" applyAlignment="1"/>
    <xf numFmtId="165" fontId="0" fillId="0" borderId="0" xfId="0" applyNumberFormat="1" applyBorder="1"/>
    <xf numFmtId="3" fontId="0" fillId="0" borderId="0" xfId="0" applyNumberFormat="1" applyBorder="1"/>
    <xf numFmtId="0" fontId="3" fillId="2" borderId="0" xfId="0" applyFont="1" applyFill="1" applyAlignment="1">
      <alignment horizontal="left"/>
    </xf>
    <xf numFmtId="3" fontId="4" fillId="0" borderId="0" xfId="1" applyNumberFormat="1" applyFont="1" applyFill="1"/>
    <xf numFmtId="3" fontId="0" fillId="2" borderId="0" xfId="0" applyNumberFormat="1" applyFill="1" applyBorder="1" applyAlignment="1"/>
    <xf numFmtId="164" fontId="3" fillId="2" borderId="0" xfId="1" applyNumberFormat="1" applyFont="1" applyFill="1" applyAlignment="1">
      <alignment horizontal="center"/>
    </xf>
    <xf numFmtId="164" fontId="12" fillId="2" borderId="0" xfId="1" applyNumberFormat="1" applyFont="1" applyFill="1" applyAlignment="1">
      <alignment horizontal="right"/>
    </xf>
    <xf numFmtId="164" fontId="5" fillId="2" borderId="0" xfId="1" applyNumberFormat="1" applyFont="1" applyFill="1" applyAlignment="1">
      <alignment horizontal="right"/>
    </xf>
    <xf numFmtId="164" fontId="0" fillId="0" borderId="0" xfId="1" applyNumberFormat="1" applyFont="1" applyFill="1"/>
    <xf numFmtId="164" fontId="0" fillId="0" borderId="0" xfId="1" applyNumberFormat="1" applyFont="1"/>
    <xf numFmtId="0" fontId="0" fillId="3" borderId="0" xfId="0" applyFill="1"/>
    <xf numFmtId="3" fontId="4" fillId="3" borderId="0" xfId="0" applyNumberFormat="1" applyFont="1" applyFill="1"/>
    <xf numFmtId="3" fontId="4" fillId="3" borderId="0" xfId="0" applyNumberFormat="1" applyFont="1" applyFill="1" applyAlignment="1">
      <alignment horizontal="right"/>
    </xf>
    <xf numFmtId="165" fontId="4" fillId="3" borderId="0" xfId="0" applyNumberFormat="1" applyFont="1" applyFill="1"/>
    <xf numFmtId="164" fontId="4" fillId="3" borderId="0" xfId="1" applyNumberFormat="1" applyFont="1" applyFill="1"/>
    <xf numFmtId="4" fontId="4" fillId="3" borderId="0" xfId="0" applyNumberFormat="1" applyFont="1" applyFill="1"/>
    <xf numFmtId="3" fontId="4" fillId="3" borderId="0" xfId="1" applyNumberFormat="1" applyFont="1" applyFill="1"/>
    <xf numFmtId="9" fontId="0" fillId="3" borderId="0" xfId="1" applyFont="1" applyFill="1"/>
    <xf numFmtId="9" fontId="0" fillId="0" borderId="0" xfId="1" applyFont="1" applyFill="1"/>
    <xf numFmtId="166" fontId="13" fillId="0" borderId="0" xfId="0" applyNumberFormat="1" applyFont="1" applyFill="1" applyAlignment="1">
      <alignment horizontal="center" vertical="center" wrapText="1"/>
    </xf>
    <xf numFmtId="166" fontId="13" fillId="3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4" fontId="2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3" fontId="2" fillId="3" borderId="0" xfId="0" applyNumberFormat="1" applyFont="1" applyFill="1"/>
    <xf numFmtId="0" fontId="2" fillId="0" borderId="0" xfId="0" applyFont="1" applyFill="1"/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" fontId="2" fillId="3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5" fontId="2" fillId="3" borderId="0" xfId="0" applyNumberFormat="1" applyFont="1" applyFill="1"/>
    <xf numFmtId="166" fontId="13" fillId="0" borderId="0" xfId="0" applyNumberFormat="1" applyFont="1" applyAlignment="1">
      <alignment horizontal="center" vertical="center" wrapText="1"/>
    </xf>
    <xf numFmtId="4" fontId="5" fillId="2" borderId="0" xfId="0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2" fontId="5" fillId="2" borderId="0" xfId="0" applyNumberFormat="1" applyFont="1" applyFill="1" applyAlignment="1">
      <alignment horizontal="right"/>
    </xf>
    <xf numFmtId="3" fontId="14" fillId="4" borderId="0" xfId="0" applyNumberFormat="1" applyFont="1" applyFill="1" applyAlignment="1">
      <alignment horizontal="right"/>
    </xf>
    <xf numFmtId="4" fontId="14" fillId="4" borderId="0" xfId="0" applyNumberFormat="1" applyFont="1" applyFill="1" applyAlignment="1">
      <alignment horizontal="right"/>
    </xf>
    <xf numFmtId="0" fontId="14" fillId="4" borderId="0" xfId="0" applyFont="1" applyFill="1" applyAlignment="1">
      <alignment horizontal="right"/>
    </xf>
    <xf numFmtId="0" fontId="15" fillId="4" borderId="0" xfId="0" applyFont="1" applyFill="1" applyAlignment="1">
      <alignment horizontal="right"/>
    </xf>
    <xf numFmtId="4" fontId="15" fillId="4" borderId="0" xfId="0" applyNumberFormat="1" applyFont="1" applyFill="1" applyAlignment="1">
      <alignment horizontal="right"/>
    </xf>
    <xf numFmtId="3" fontId="15" fillId="4" borderId="0" xfId="0" applyNumberFormat="1" applyFont="1" applyFill="1" applyAlignment="1">
      <alignment horizontal="right"/>
    </xf>
    <xf numFmtId="0" fontId="14" fillId="4" borderId="0" xfId="0" applyFont="1" applyFill="1" applyBorder="1" applyAlignment="1">
      <alignment horizontal="right"/>
    </xf>
    <xf numFmtId="4" fontId="0" fillId="2" borderId="0" xfId="0" applyNumberFormat="1" applyFill="1" applyBorder="1" applyAlignment="1"/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</cellXfs>
  <cellStyles count="2">
    <cellStyle name="Normal" xfId="0" builtinId="0"/>
    <cellStyle name="Porcentaje" xfId="1" builtinId="5"/>
  </cellStyles>
  <dxfs count="142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AC265"/>
  <sheetViews>
    <sheetView tabSelected="1" zoomScale="80" zoomScaleNormal="80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A9" sqref="A9"/>
    </sheetView>
  </sheetViews>
  <sheetFormatPr baseColWidth="10" defaultColWidth="11.42578125" defaultRowHeight="12.75" x14ac:dyDescent="0.2"/>
  <cols>
    <col min="1" max="1" width="29.140625" customWidth="1"/>
    <col min="2" max="2" width="11.42578125" style="16" hidden="1" customWidth="1"/>
    <col min="3" max="15" width="11.42578125" style="5" customWidth="1"/>
    <col min="16" max="27" width="10.5703125" hidden="1" customWidth="1"/>
    <col min="28" max="28" width="11.28515625" hidden="1" customWidth="1"/>
  </cols>
  <sheetData>
    <row r="1" spans="1:28" ht="112.5" hidden="1" customHeight="1" thickTop="1" thickBot="1" x14ac:dyDescent="0.25">
      <c r="A1" s="19" t="s">
        <v>52</v>
      </c>
      <c r="B1" s="106" t="s">
        <v>53</v>
      </c>
      <c r="C1" s="107"/>
      <c r="D1" s="107"/>
      <c r="E1" s="107"/>
      <c r="F1" s="107"/>
      <c r="G1" s="107"/>
      <c r="H1" s="107"/>
      <c r="I1" s="108"/>
      <c r="J1" s="104" t="s">
        <v>56</v>
      </c>
      <c r="K1" s="105"/>
      <c r="M1" s="5">
        <f>+(577+188.5)*2+(91.5+188.5)*3</f>
        <v>2371</v>
      </c>
    </row>
    <row r="2" spans="1:28" s="1" customFormat="1" ht="24.75" customHeight="1" x14ac:dyDescent="0.2">
      <c r="A2" s="1" t="s">
        <v>0</v>
      </c>
      <c r="B2" s="92" t="s">
        <v>129</v>
      </c>
      <c r="C2" s="79" t="s">
        <v>116</v>
      </c>
      <c r="D2" s="79" t="s">
        <v>117</v>
      </c>
      <c r="E2" s="79" t="s">
        <v>118</v>
      </c>
      <c r="F2" s="79" t="s">
        <v>119</v>
      </c>
      <c r="G2" s="79" t="s">
        <v>120</v>
      </c>
      <c r="H2" s="79" t="s">
        <v>121</v>
      </c>
      <c r="I2" s="79" t="s">
        <v>122</v>
      </c>
      <c r="J2" s="79" t="s">
        <v>123</v>
      </c>
      <c r="K2" s="79" t="s">
        <v>124</v>
      </c>
      <c r="L2" s="79" t="s">
        <v>125</v>
      </c>
      <c r="M2" s="79" t="s">
        <v>126</v>
      </c>
      <c r="N2" s="79" t="s">
        <v>127</v>
      </c>
      <c r="O2" s="79" t="s">
        <v>128</v>
      </c>
      <c r="P2" s="80" t="s">
        <v>103</v>
      </c>
      <c r="Q2" s="80" t="s">
        <v>104</v>
      </c>
      <c r="R2" s="80" t="s">
        <v>105</v>
      </c>
      <c r="S2" s="80" t="s">
        <v>106</v>
      </c>
      <c r="T2" s="80" t="s">
        <v>107</v>
      </c>
      <c r="U2" s="80" t="s">
        <v>108</v>
      </c>
      <c r="V2" s="80" t="s">
        <v>109</v>
      </c>
      <c r="W2" s="80" t="s">
        <v>110</v>
      </c>
      <c r="X2" s="80" t="s">
        <v>111</v>
      </c>
      <c r="Y2" s="80" t="s">
        <v>112</v>
      </c>
      <c r="Z2" s="80" t="s">
        <v>113</v>
      </c>
      <c r="AA2" s="80" t="s">
        <v>114</v>
      </c>
      <c r="AB2" s="80" t="s">
        <v>115</v>
      </c>
    </row>
    <row r="3" spans="1:28" s="5" customFormat="1" ht="21.75" customHeight="1" x14ac:dyDescent="0.2">
      <c r="A3" s="10" t="s">
        <v>2</v>
      </c>
      <c r="B3" s="15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spans="1:28" s="12" customFormat="1" ht="16.5" customHeight="1" x14ac:dyDescent="0.2">
      <c r="A4" s="11" t="s">
        <v>3</v>
      </c>
      <c r="B4" s="20"/>
      <c r="C4" s="9">
        <f>ENERO!$D$2</f>
        <v>19238.419999999998</v>
      </c>
      <c r="D4" s="9">
        <f>FEBRERO!$D$2</f>
        <v>20984.04</v>
      </c>
      <c r="E4" s="9">
        <f>MARZO!$D$2</f>
        <v>19043.580000000002</v>
      </c>
      <c r="F4" s="9">
        <f>ABRIL!$D$2</f>
        <v>21560.43</v>
      </c>
      <c r="G4" s="9">
        <f>MAYO!$D$2</f>
        <v>20341.12</v>
      </c>
      <c r="H4" s="9">
        <f>JUNIO!$D$2</f>
        <v>20004.36</v>
      </c>
      <c r="I4" s="9">
        <f>JULIO!$D$2</f>
        <v>19379.849999999999</v>
      </c>
      <c r="J4" s="9">
        <f>AGOSTO!$D$2</f>
        <v>19976.060000000001</v>
      </c>
      <c r="K4" s="9">
        <f>SEPTIEMBRE!$D$2</f>
        <v>19721.47</v>
      </c>
      <c r="L4" s="9">
        <f>OCTUBRE!$D$2</f>
        <v>19638.43</v>
      </c>
      <c r="M4" s="9">
        <f>NOVIEMBRE!$D$2</f>
        <v>18583.32</v>
      </c>
      <c r="N4" s="9">
        <f>DICIEMBRE!$D$2</f>
        <v>21159.9</v>
      </c>
      <c r="O4" s="9">
        <f>SUM(C4:N4)</f>
        <v>239630.97999999998</v>
      </c>
      <c r="P4" s="71">
        <v>19359.55</v>
      </c>
      <c r="Q4" s="71">
        <v>19076.38</v>
      </c>
      <c r="R4" s="71">
        <v>21399.94</v>
      </c>
      <c r="S4" s="71">
        <v>18466.419999999998</v>
      </c>
      <c r="T4" s="71">
        <v>18237.02</v>
      </c>
      <c r="U4" s="71">
        <v>19476.22</v>
      </c>
      <c r="V4" s="71">
        <v>20957.47</v>
      </c>
      <c r="W4" s="71">
        <v>18719.55</v>
      </c>
      <c r="X4" s="71">
        <v>20689.849999999999</v>
      </c>
      <c r="Y4" s="71">
        <v>19945.259999999998</v>
      </c>
      <c r="Z4" s="71">
        <v>19316.330000000002</v>
      </c>
      <c r="AA4" s="71">
        <v>20751.18</v>
      </c>
      <c r="AB4" s="71">
        <v>236395.16999999998</v>
      </c>
    </row>
    <row r="5" spans="1:28" s="12" customFormat="1" ht="16.5" customHeight="1" x14ac:dyDescent="0.2">
      <c r="A5" s="12" t="s">
        <v>4</v>
      </c>
      <c r="B5" s="20"/>
      <c r="C5" s="9">
        <f>ENERO!$C$2</f>
        <v>1291</v>
      </c>
      <c r="D5" s="9">
        <f>FEBRERO!$C$2</f>
        <v>1260</v>
      </c>
      <c r="E5" s="9">
        <f>MARZO!$C$2</f>
        <v>1177</v>
      </c>
      <c r="F5" s="9">
        <f>ABRIL!$C$2</f>
        <v>1310</v>
      </c>
      <c r="G5" s="9">
        <f>MAYO!$C$2</f>
        <v>1158</v>
      </c>
      <c r="H5" s="9">
        <f>JUNIO!$C$2</f>
        <v>1190</v>
      </c>
      <c r="I5" s="9">
        <f>JULIO!$C$2</f>
        <v>1104</v>
      </c>
      <c r="J5" s="9">
        <f>AGOSTO!$C$2</f>
        <v>1183</v>
      </c>
      <c r="K5" s="9">
        <f>SEPTIEMBRE!$C$2</f>
        <v>1226</v>
      </c>
      <c r="L5" s="9">
        <f>OCTUBRE!$C$2</f>
        <v>1197</v>
      </c>
      <c r="M5" s="9">
        <f>NOVIEMBRE!$C$2</f>
        <v>1165</v>
      </c>
      <c r="N5" s="9">
        <f>DICIEMBRE!$C$2</f>
        <v>1284</v>
      </c>
      <c r="O5" s="9">
        <f>SUM(C5:N5)</f>
        <v>14545</v>
      </c>
      <c r="P5" s="71">
        <v>1294</v>
      </c>
      <c r="Q5" s="71">
        <v>1139</v>
      </c>
      <c r="R5" s="71">
        <v>1334</v>
      </c>
      <c r="S5" s="71">
        <v>1152</v>
      </c>
      <c r="T5" s="71">
        <v>1192</v>
      </c>
      <c r="U5" s="71">
        <v>1235</v>
      </c>
      <c r="V5" s="71">
        <v>1255</v>
      </c>
      <c r="W5" s="71">
        <v>1126</v>
      </c>
      <c r="X5" s="71">
        <v>1296</v>
      </c>
      <c r="Y5" s="71">
        <v>1182</v>
      </c>
      <c r="Z5" s="71">
        <v>1219</v>
      </c>
      <c r="AA5" s="71">
        <v>1272</v>
      </c>
      <c r="AB5" s="71">
        <v>14696</v>
      </c>
    </row>
    <row r="6" spans="1:28" s="12" customFormat="1" ht="16.5" customHeight="1" x14ac:dyDescent="0.2">
      <c r="A6" s="11" t="s">
        <v>55</v>
      </c>
      <c r="B6" s="20"/>
      <c r="C6" s="9">
        <f>ENERO!$I$2</f>
        <v>13089.71</v>
      </c>
      <c r="D6" s="9">
        <f>FEBRERO!$I$2</f>
        <v>11847.57</v>
      </c>
      <c r="E6" s="9">
        <f>MARZO!$I$2</f>
        <v>12333.26</v>
      </c>
      <c r="F6" s="9">
        <f>ABRIL!$I$2</f>
        <v>11645.85</v>
      </c>
      <c r="G6" s="9">
        <f>MAYO!$I$2</f>
        <v>11140.97</v>
      </c>
      <c r="H6" s="9">
        <f>JUNIO!$I$2</f>
        <v>12286.16</v>
      </c>
      <c r="I6" s="9">
        <f>JULIO!$I$2</f>
        <v>12800.8</v>
      </c>
      <c r="J6" s="9">
        <f>AGOSTO!$I$2</f>
        <v>13509.71</v>
      </c>
      <c r="K6" s="9">
        <f>SEPTIEMBRE!$I$2</f>
        <v>12490.05</v>
      </c>
      <c r="L6" s="9">
        <f>OCTUBRE!$I$2</f>
        <v>12388.74</v>
      </c>
      <c r="M6" s="9">
        <f>NOVIEMBRE!$I$2</f>
        <v>12352.43</v>
      </c>
      <c r="N6" s="9">
        <f>DICIEMBRE!$I$2</f>
        <v>12357.56</v>
      </c>
      <c r="O6" s="9">
        <f>SUM(C6:N6)</f>
        <v>148242.81</v>
      </c>
      <c r="P6" s="71">
        <v>13151.14</v>
      </c>
      <c r="Q6" s="71">
        <v>14125.4</v>
      </c>
      <c r="R6" s="71">
        <v>14261.39</v>
      </c>
      <c r="S6" s="71">
        <v>12049.45</v>
      </c>
      <c r="T6" s="71">
        <v>12031.62</v>
      </c>
      <c r="U6" s="71">
        <v>14569.16</v>
      </c>
      <c r="V6" s="71">
        <v>12685.43</v>
      </c>
      <c r="W6" s="71">
        <v>13651.39</v>
      </c>
      <c r="X6" s="71">
        <v>12280.27</v>
      </c>
      <c r="Y6" s="71">
        <v>12868.53</v>
      </c>
      <c r="Z6" s="71">
        <v>11506.82</v>
      </c>
      <c r="AA6" s="71">
        <v>12176.67</v>
      </c>
      <c r="AB6" s="71">
        <v>155357.27000000002</v>
      </c>
    </row>
    <row r="7" spans="1:28" s="9" customFormat="1" ht="16.5" hidden="1" customHeight="1" x14ac:dyDescent="0.2">
      <c r="A7" s="13" t="s">
        <v>100</v>
      </c>
      <c r="B7" s="20"/>
      <c r="C7" s="9">
        <f>ENERO!$H$2</f>
        <v>973</v>
      </c>
      <c r="D7" s="9">
        <f>FEBRERO!$H$2</f>
        <v>952</v>
      </c>
      <c r="E7" s="9">
        <f>MARZO!$H$2</f>
        <v>943</v>
      </c>
      <c r="F7" s="9">
        <f>ABRIL!$H$2</f>
        <v>934</v>
      </c>
      <c r="G7" s="9">
        <f>MAYO!$H$2</f>
        <v>903</v>
      </c>
      <c r="H7" s="9">
        <f>JUNIO!$H$2</f>
        <v>1009</v>
      </c>
      <c r="I7" s="9">
        <f>JULIO!$H$2</f>
        <v>985</v>
      </c>
      <c r="J7" s="9">
        <f>AGOSTO!$H$2</f>
        <v>950</v>
      </c>
      <c r="K7" s="9">
        <f>SEPTIEMBRE!H2</f>
        <v>940</v>
      </c>
      <c r="L7" s="9">
        <f>OCTUBRE!$H$2</f>
        <v>972</v>
      </c>
      <c r="M7" s="9">
        <f>NOVIEMBRE!$H$2</f>
        <v>994</v>
      </c>
      <c r="N7" s="9">
        <f>DICIEMBRE!$H$2</f>
        <v>957</v>
      </c>
      <c r="O7" s="9">
        <f>SUM(C7:N7)</f>
        <v>11512</v>
      </c>
      <c r="P7" s="71">
        <v>932</v>
      </c>
      <c r="Q7" s="71">
        <v>976</v>
      </c>
      <c r="R7" s="71">
        <v>1013</v>
      </c>
      <c r="S7" s="71">
        <v>919</v>
      </c>
      <c r="T7" s="71">
        <v>881</v>
      </c>
      <c r="U7" s="71">
        <v>1027</v>
      </c>
      <c r="V7" s="71">
        <v>982</v>
      </c>
      <c r="W7" s="71">
        <v>961</v>
      </c>
      <c r="X7" s="71">
        <v>939</v>
      </c>
      <c r="Y7" s="71">
        <v>946</v>
      </c>
      <c r="Z7" s="71">
        <v>888</v>
      </c>
      <c r="AA7" s="71">
        <v>899</v>
      </c>
      <c r="AB7" s="71">
        <v>11363</v>
      </c>
    </row>
    <row r="8" spans="1:28" s="12" customFormat="1" ht="16.5" hidden="1" customHeight="1" x14ac:dyDescent="0.2">
      <c r="A8" s="11" t="s">
        <v>1</v>
      </c>
      <c r="B8" s="20"/>
      <c r="C8" s="9">
        <f>ENERO!$E$2</f>
        <v>12997.23</v>
      </c>
      <c r="D8" s="9">
        <f>FEBRERO!$E$2</f>
        <v>14248.43</v>
      </c>
      <c r="E8" s="9">
        <f>MARZO!$E$2</f>
        <v>12848.39</v>
      </c>
      <c r="F8" s="9">
        <f>ABRIL!$E$2</f>
        <v>14570.13</v>
      </c>
      <c r="G8" s="9">
        <f>MAYO!$E$2</f>
        <v>13770.54</v>
      </c>
      <c r="H8" s="9">
        <f>JUNIO!$E$2</f>
        <v>13599.48</v>
      </c>
      <c r="I8" s="9">
        <f>JULIO!$E$2</f>
        <v>13050.38</v>
      </c>
      <c r="J8" s="9">
        <f>AGOSTO!$E$2</f>
        <v>13396.34</v>
      </c>
      <c r="K8" s="9">
        <f>SEPTIEMBRE!$E$2</f>
        <v>13201.07</v>
      </c>
      <c r="L8" s="9">
        <f>OCTUBRE!$E$2</f>
        <v>13257.95</v>
      </c>
      <c r="M8" s="9">
        <f>NOVIEMBRE!$E$2</f>
        <v>12491.75</v>
      </c>
      <c r="N8" s="9">
        <f>DICIEMBRE!$E$2</f>
        <v>14258.32</v>
      </c>
      <c r="O8" s="9">
        <f>SUM(C8:N8)</f>
        <v>161690.01</v>
      </c>
      <c r="P8" s="71">
        <v>13102.34</v>
      </c>
      <c r="Q8" s="71">
        <v>12809.18</v>
      </c>
      <c r="R8" s="71">
        <v>14439.79</v>
      </c>
      <c r="S8" s="71">
        <v>12459.93</v>
      </c>
      <c r="T8" s="71">
        <v>12296.02</v>
      </c>
      <c r="U8" s="71">
        <v>13105.12</v>
      </c>
      <c r="V8" s="71">
        <v>14130.26</v>
      </c>
      <c r="W8" s="71">
        <v>12650.74</v>
      </c>
      <c r="X8" s="71">
        <v>13943.25</v>
      </c>
      <c r="Y8" s="71">
        <v>13446.55</v>
      </c>
      <c r="Z8" s="71">
        <v>13054.4</v>
      </c>
      <c r="AA8" s="71">
        <v>13987.28</v>
      </c>
      <c r="AB8" s="71">
        <v>159424.85999999999</v>
      </c>
    </row>
    <row r="9" spans="1:28" s="12" customFormat="1" ht="16.5" customHeight="1" x14ac:dyDescent="0.2">
      <c r="A9" s="11" t="s">
        <v>57</v>
      </c>
      <c r="B9" s="51"/>
      <c r="C9" s="51">
        <f>IFERROR(+C6/(C4/(30.4166666666667)),"")</f>
        <v>20.695324555412231</v>
      </c>
      <c r="D9" s="51">
        <f t="shared" ref="D9:O9" si="0">IFERROR(+D6/(D4/(30.4166666666667)),"")</f>
        <v>17.173222482419991</v>
      </c>
      <c r="E9" s="51">
        <f t="shared" si="0"/>
        <v>19.698851704003854</v>
      </c>
      <c r="F9" s="51">
        <f t="shared" si="0"/>
        <v>16.429539554637842</v>
      </c>
      <c r="G9" s="51">
        <f t="shared" si="0"/>
        <v>16.659415550045114</v>
      </c>
      <c r="H9" s="51">
        <f t="shared" si="0"/>
        <v>18.681129180505337</v>
      </c>
      <c r="I9" s="51">
        <f t="shared" si="0"/>
        <v>20.090850376378924</v>
      </c>
      <c r="J9" s="51">
        <f t="shared" si="0"/>
        <v>20.570640348163437</v>
      </c>
      <c r="K9" s="51">
        <f t="shared" si="0"/>
        <v>19.2635583199427</v>
      </c>
      <c r="L9" s="51">
        <f t="shared" si="0"/>
        <v>19.188100830870923</v>
      </c>
      <c r="M9" s="51">
        <f t="shared" si="0"/>
        <v>20.218117421070819</v>
      </c>
      <c r="N9" s="51">
        <f t="shared" si="0"/>
        <v>17.763589777519446</v>
      </c>
      <c r="O9" s="51">
        <f t="shared" si="0"/>
        <v>18.816649406099348</v>
      </c>
      <c r="P9" s="72">
        <v>20.662352258532202</v>
      </c>
      <c r="Q9" s="72">
        <v>22.522490290785452</v>
      </c>
      <c r="R9" s="72">
        <v>20.270334675393194</v>
      </c>
      <c r="S9" s="72">
        <v>19.847057749507872</v>
      </c>
      <c r="T9" s="72">
        <v>20.06697229042905</v>
      </c>
      <c r="U9" s="72">
        <v>22.753146315523946</v>
      </c>
      <c r="V9" s="72">
        <v>18.411024605228292</v>
      </c>
      <c r="W9" s="72">
        <v>22.181611158744047</v>
      </c>
      <c r="X9" s="72">
        <v>18.053532488957973</v>
      </c>
      <c r="Y9" s="72">
        <v>19.624601910428868</v>
      </c>
      <c r="Z9" s="72">
        <v>18.119337800365479</v>
      </c>
      <c r="AA9" s="72">
        <v>17.848320553337228</v>
      </c>
      <c r="AB9" s="72">
        <v>19.989622866801128</v>
      </c>
    </row>
    <row r="10" spans="1:28" s="12" customFormat="1" ht="15" customHeight="1" x14ac:dyDescent="0.2">
      <c r="A10" s="11" t="s">
        <v>49</v>
      </c>
      <c r="B10" s="81"/>
      <c r="C10" s="52">
        <f>IFERROR((C4-C8)*100/C4,"")</f>
        <v>32.441281560543949</v>
      </c>
      <c r="D10" s="52">
        <f t="shared" ref="D10:O10" si="1">IFERROR((D4-D8)*100/D4,"")</f>
        <v>32.098728366892168</v>
      </c>
      <c r="E10" s="52">
        <f t="shared" si="1"/>
        <v>32.531645835499425</v>
      </c>
      <c r="F10" s="52">
        <f t="shared" si="1"/>
        <v>32.421895110626281</v>
      </c>
      <c r="G10" s="52">
        <f t="shared" si="1"/>
        <v>32.301957807633002</v>
      </c>
      <c r="H10" s="52">
        <f t="shared" si="1"/>
        <v>32.017420202395883</v>
      </c>
      <c r="I10" s="52">
        <f t="shared" si="1"/>
        <v>32.660056708385255</v>
      </c>
      <c r="J10" s="52">
        <f t="shared" si="1"/>
        <v>32.938026818101271</v>
      </c>
      <c r="K10" s="52">
        <f t="shared" si="1"/>
        <v>33.062444128150695</v>
      </c>
      <c r="L10" s="52">
        <f t="shared" si="1"/>
        <v>32.489766238950871</v>
      </c>
      <c r="M10" s="52">
        <f t="shared" si="1"/>
        <v>32.779772398042979</v>
      </c>
      <c r="N10" s="52">
        <f t="shared" si="1"/>
        <v>32.616316712271804</v>
      </c>
      <c r="O10" s="52">
        <f t="shared" si="1"/>
        <v>32.525414702222548</v>
      </c>
      <c r="P10" s="73">
        <v>32.321050850872048</v>
      </c>
      <c r="Q10" s="73">
        <v>32.853193320745348</v>
      </c>
      <c r="R10" s="73">
        <v>32.524156609784882</v>
      </c>
      <c r="S10" s="73">
        <v>32.526553603784592</v>
      </c>
      <c r="T10" s="73">
        <v>32.576594202342271</v>
      </c>
      <c r="U10" s="73">
        <v>32.712199800577316</v>
      </c>
      <c r="V10" s="73">
        <v>32.576498976260019</v>
      </c>
      <c r="W10" s="73">
        <v>32.419636155783664</v>
      </c>
      <c r="X10" s="73">
        <v>32.608259605555375</v>
      </c>
      <c r="Y10" s="73">
        <v>32.582728929078883</v>
      </c>
      <c r="Z10" s="73">
        <v>32.417804003141391</v>
      </c>
      <c r="AA10" s="73">
        <v>32.595254824063019</v>
      </c>
      <c r="AB10" s="73">
        <v>32.560018040977745</v>
      </c>
    </row>
    <row r="11" spans="1:28" s="12" customFormat="1" ht="15" hidden="1" customHeight="1" x14ac:dyDescent="0.2">
      <c r="A11" s="11" t="s">
        <v>50</v>
      </c>
      <c r="B11" s="20"/>
      <c r="C11" s="14" t="e">
        <f>(SUM($C5:C5)/+SUM(#REF!)-1)</f>
        <v>#REF!</v>
      </c>
      <c r="D11" s="14" t="e">
        <f>(SUM($C5:D5)/+SUM(#REF!)-1)</f>
        <v>#REF!</v>
      </c>
      <c r="E11" s="14" t="e">
        <f>(SUM($C5:E5)/+SUM(#REF!)-1)</f>
        <v>#REF!</v>
      </c>
      <c r="F11" s="14" t="e">
        <f>(SUM($C5:F5)/+SUM(#REF!)-1)</f>
        <v>#REF!</v>
      </c>
      <c r="G11" s="14" t="e">
        <f>(SUM($C5:G5)/+SUM(#REF!)-1)</f>
        <v>#REF!</v>
      </c>
      <c r="H11" s="14" t="e">
        <f>(SUM($C5:H5)/+SUM(#REF!)-1)</f>
        <v>#REF!</v>
      </c>
      <c r="I11" s="14" t="e">
        <f>(SUM($C5:I5)/+SUM(#REF!)-1)</f>
        <v>#REF!</v>
      </c>
      <c r="J11" s="14" t="e">
        <f>(SUM($C5:J5)/+SUM(#REF!)-1)</f>
        <v>#REF!</v>
      </c>
      <c r="K11" s="14" t="e">
        <f>(SUM($C5:K5)/+SUM(#REF!)-1)</f>
        <v>#REF!</v>
      </c>
      <c r="L11" s="14" t="e">
        <f>(SUM($C5:L5)/+SUM(#REF!)-1)</f>
        <v>#REF!</v>
      </c>
      <c r="M11" s="14" t="e">
        <f>(SUM($C5:M5)/+SUM(#REF!)-1)</f>
        <v>#REF!</v>
      </c>
      <c r="N11" s="14" t="e">
        <f>(SUM($C5:N5)/+SUM(#REF!)-1)</f>
        <v>#REF!</v>
      </c>
      <c r="O11" s="14"/>
      <c r="P11" s="74" t="e">
        <v>#REF!</v>
      </c>
      <c r="Q11" s="74" t="e">
        <v>#REF!</v>
      </c>
      <c r="R11" s="74" t="e">
        <v>#REF!</v>
      </c>
      <c r="S11" s="74" t="e">
        <v>#REF!</v>
      </c>
      <c r="T11" s="74" t="e">
        <v>#REF!</v>
      </c>
      <c r="U11" s="74" t="e">
        <v>#REF!</v>
      </c>
      <c r="V11" s="74" t="e">
        <v>#REF!</v>
      </c>
      <c r="W11" s="74" t="e">
        <v>#REF!</v>
      </c>
      <c r="X11" s="74" t="e">
        <v>#REF!</v>
      </c>
      <c r="Y11" s="74" t="e">
        <v>#REF!</v>
      </c>
      <c r="Z11" s="74" t="e">
        <v>#REF!</v>
      </c>
      <c r="AA11" s="74" t="e">
        <v>#REF!</v>
      </c>
      <c r="AB11" s="74"/>
    </row>
    <row r="12" spans="1:28" s="12" customFormat="1" ht="15" hidden="1" customHeight="1" x14ac:dyDescent="0.2">
      <c r="A12" s="11" t="s">
        <v>51</v>
      </c>
      <c r="B12" s="20"/>
      <c r="C12" s="14" t="e">
        <f>(SUM($C4:C4)/+SUM(#REF!)-1)</f>
        <v>#REF!</v>
      </c>
      <c r="D12" s="14" t="e">
        <f>(SUM($C4:D4)/+SUM(#REF!)-1)</f>
        <v>#REF!</v>
      </c>
      <c r="E12" s="14" t="e">
        <f>(SUM($C4:E4)/+SUM(#REF!)-1)</f>
        <v>#REF!</v>
      </c>
      <c r="F12" s="14" t="e">
        <f>(SUM($C4:F4)/+SUM(#REF!)-1)</f>
        <v>#REF!</v>
      </c>
      <c r="G12" s="14" t="e">
        <f>(SUM($C4:G4)/+SUM(#REF!)-1)</f>
        <v>#REF!</v>
      </c>
      <c r="H12" s="14" t="e">
        <f>(SUM($C4:H4)/+SUM(#REF!)-1)</f>
        <v>#REF!</v>
      </c>
      <c r="I12" s="14" t="e">
        <f>(SUM($C4:I4)/+SUM(#REF!)-1)</f>
        <v>#REF!</v>
      </c>
      <c r="J12" s="14" t="e">
        <f>(SUM($C4:J4)/+SUM(#REF!)-1)</f>
        <v>#REF!</v>
      </c>
      <c r="K12" s="14" t="e">
        <f>(SUM($C4:K4)/+SUM(#REF!)-1)</f>
        <v>#REF!</v>
      </c>
      <c r="L12" s="14" t="e">
        <f>(SUM($C4:L4)/+SUM(#REF!)-1)</f>
        <v>#REF!</v>
      </c>
      <c r="M12" s="14" t="e">
        <f>(SUM($C4:M4)/+SUM(#REF!)-1)</f>
        <v>#REF!</v>
      </c>
      <c r="N12" s="14" t="e">
        <f>(SUM($C4:N4)/+SUM(#REF!)-1)</f>
        <v>#REF!</v>
      </c>
      <c r="O12" s="14"/>
      <c r="P12" s="74" t="e">
        <v>#REF!</v>
      </c>
      <c r="Q12" s="74" t="e">
        <v>#REF!</v>
      </c>
      <c r="R12" s="74" t="e">
        <v>#REF!</v>
      </c>
      <c r="S12" s="74" t="e">
        <v>#REF!</v>
      </c>
      <c r="T12" s="74" t="e">
        <v>#REF!</v>
      </c>
      <c r="U12" s="74" t="e">
        <v>#REF!</v>
      </c>
      <c r="V12" s="74" t="e">
        <v>#REF!</v>
      </c>
      <c r="W12" s="74" t="e">
        <v>#REF!</v>
      </c>
      <c r="X12" s="74" t="e">
        <v>#REF!</v>
      </c>
      <c r="Y12" s="74" t="e">
        <v>#REF!</v>
      </c>
      <c r="Z12" s="74" t="e">
        <v>#REF!</v>
      </c>
      <c r="AA12" s="74" t="e">
        <v>#REF!</v>
      </c>
      <c r="AB12" s="74"/>
    </row>
    <row r="13" spans="1:28" s="5" customFormat="1" ht="21.75" customHeight="1" x14ac:dyDescent="0.2">
      <c r="A13" s="10" t="s">
        <v>5</v>
      </c>
      <c r="B13" s="15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</row>
    <row r="14" spans="1:28" s="12" customFormat="1" ht="16.5" customHeight="1" x14ac:dyDescent="0.2">
      <c r="A14" s="11" t="s">
        <v>3</v>
      </c>
      <c r="B14" s="20"/>
      <c r="C14" s="9">
        <f>ENERO!$D$3</f>
        <v>1596.04</v>
      </c>
      <c r="D14" s="9">
        <f>FEBRERO!$D$3</f>
        <v>1541.08</v>
      </c>
      <c r="E14" s="9">
        <f>MARZO!$D$3</f>
        <v>1996.25</v>
      </c>
      <c r="F14" s="9">
        <f>ABRIL!$D$3</f>
        <v>1673.92</v>
      </c>
      <c r="G14" s="9">
        <f>MAYO!$D$3</f>
        <v>1734.91</v>
      </c>
      <c r="H14" s="9">
        <f>JUNIO!$D$3</f>
        <v>2165.2600000000002</v>
      </c>
      <c r="I14" s="9">
        <f>JULIO!$D$3</f>
        <v>2038.05</v>
      </c>
      <c r="J14" s="9">
        <f>AGOSTO!$D$3</f>
        <v>2683</v>
      </c>
      <c r="K14" s="9">
        <f>SEPTIEMBRE!$D$3</f>
        <v>2704.7</v>
      </c>
      <c r="L14" s="9">
        <f>OCTUBRE!$D$3</f>
        <v>1621.47</v>
      </c>
      <c r="M14" s="9">
        <f>NOVIEMBRE!$D$3</f>
        <v>2935.39</v>
      </c>
      <c r="N14" s="9">
        <f>DICIEMBRE!$D$3</f>
        <v>1691.9</v>
      </c>
      <c r="O14" s="9">
        <f>SUM(C14:N14)</f>
        <v>24381.97</v>
      </c>
      <c r="P14" s="71">
        <v>1733.91</v>
      </c>
      <c r="Q14" s="71">
        <v>1562.47</v>
      </c>
      <c r="R14" s="71">
        <v>2212.63</v>
      </c>
      <c r="S14" s="71">
        <v>1544.74</v>
      </c>
      <c r="T14" s="71">
        <v>2105.8000000000002</v>
      </c>
      <c r="U14" s="71">
        <v>1574.53</v>
      </c>
      <c r="V14" s="71">
        <v>1741.34</v>
      </c>
      <c r="W14" s="71">
        <v>1509.6</v>
      </c>
      <c r="X14" s="71">
        <v>1794.4</v>
      </c>
      <c r="Y14" s="71">
        <v>1602.47</v>
      </c>
      <c r="Z14" s="71">
        <v>1814.98</v>
      </c>
      <c r="AA14" s="71">
        <v>1662.12</v>
      </c>
      <c r="AB14" s="71">
        <v>20858.989999999998</v>
      </c>
    </row>
    <row r="15" spans="1:28" s="12" customFormat="1" ht="16.5" customHeight="1" x14ac:dyDescent="0.2">
      <c r="A15" s="12" t="s">
        <v>4</v>
      </c>
      <c r="B15" s="20"/>
      <c r="C15" s="9">
        <f>ENERO!$C$3</f>
        <v>128</v>
      </c>
      <c r="D15" s="9">
        <f>FEBRERO!$C$3</f>
        <v>106</v>
      </c>
      <c r="E15" s="9">
        <f>MARZO!$C$3</f>
        <v>107</v>
      </c>
      <c r="F15" s="9">
        <f>ABRIL!$C$3</f>
        <v>129</v>
      </c>
      <c r="G15" s="9">
        <f>MAYO!$C$3</f>
        <v>113</v>
      </c>
      <c r="H15" s="9">
        <f>JUNIO!$C$3</f>
        <v>126</v>
      </c>
      <c r="I15" s="9">
        <f>JULIO!$C$3</f>
        <v>107</v>
      </c>
      <c r="J15" s="9">
        <f>AGOSTO!$C$3</f>
        <v>116</v>
      </c>
      <c r="K15" s="9">
        <f>SEPTIEMBRE!$C$3</f>
        <v>148</v>
      </c>
      <c r="L15" s="9">
        <f>OCTUBRE!$C$3</f>
        <v>105</v>
      </c>
      <c r="M15" s="9">
        <f>NOVIEMBRE!$C$3</f>
        <v>123</v>
      </c>
      <c r="N15" s="9">
        <f>DICIEMBRE!$C$3</f>
        <v>118</v>
      </c>
      <c r="O15" s="9">
        <f>SUM(C15:N15)</f>
        <v>1426</v>
      </c>
      <c r="P15" s="71">
        <v>154</v>
      </c>
      <c r="Q15" s="71">
        <v>148</v>
      </c>
      <c r="R15" s="71">
        <v>163</v>
      </c>
      <c r="S15" s="71">
        <v>117</v>
      </c>
      <c r="T15" s="71">
        <v>139</v>
      </c>
      <c r="U15" s="71">
        <v>140</v>
      </c>
      <c r="V15" s="71">
        <v>130</v>
      </c>
      <c r="W15" s="71">
        <v>98</v>
      </c>
      <c r="X15" s="71">
        <v>141</v>
      </c>
      <c r="Y15" s="71">
        <v>120</v>
      </c>
      <c r="Z15" s="71">
        <v>132</v>
      </c>
      <c r="AA15" s="71">
        <v>131</v>
      </c>
      <c r="AB15" s="71">
        <v>1613</v>
      </c>
    </row>
    <row r="16" spans="1:28" s="12" customFormat="1" ht="16.5" customHeight="1" x14ac:dyDescent="0.2">
      <c r="A16" s="11" t="s">
        <v>55</v>
      </c>
      <c r="B16" s="20"/>
      <c r="C16" s="9">
        <f>ENERO!$I$3</f>
        <v>1768.39</v>
      </c>
      <c r="D16" s="9">
        <f>FEBRERO!$I$3</f>
        <v>1960.66</v>
      </c>
      <c r="E16" s="9">
        <f>MARZO!$I$3</f>
        <v>1941.23</v>
      </c>
      <c r="F16" s="9">
        <f>ABRIL!$I$3</f>
        <v>2250.44</v>
      </c>
      <c r="G16" s="9">
        <f>MAYO!$I$3</f>
        <v>2258.92</v>
      </c>
      <c r="H16" s="9">
        <f>JUNIO!$I$3</f>
        <v>3135.41</v>
      </c>
      <c r="I16" s="9">
        <f>JULIO!$I$3</f>
        <v>4099.93</v>
      </c>
      <c r="J16" s="9">
        <f>AGOSTO!$I$3</f>
        <v>3687.79</v>
      </c>
      <c r="K16" s="9">
        <f>SEPTIEMBRE!$I$3</f>
        <v>3094.13</v>
      </c>
      <c r="L16" s="9">
        <f>OCTUBRE!$I$3</f>
        <v>3204.7</v>
      </c>
      <c r="M16" s="9">
        <f>NOVIEMBRE!$I$3</f>
        <v>2709.72</v>
      </c>
      <c r="N16" s="9">
        <f>DICIEMBRE!$I$3</f>
        <v>3347.2</v>
      </c>
      <c r="O16" s="9">
        <f>SUM(C16:N16)</f>
        <v>33458.520000000004</v>
      </c>
      <c r="P16" s="71">
        <v>1681.67</v>
      </c>
      <c r="Q16" s="71">
        <v>1831.87</v>
      </c>
      <c r="R16" s="71">
        <v>1770.99</v>
      </c>
      <c r="S16" s="71">
        <v>1760.84</v>
      </c>
      <c r="T16" s="71">
        <v>1923.49</v>
      </c>
      <c r="U16" s="71">
        <v>2060.63</v>
      </c>
      <c r="V16" s="71">
        <v>1726.45</v>
      </c>
      <c r="W16" s="71">
        <v>1644.61</v>
      </c>
      <c r="X16" s="71">
        <v>1477.06</v>
      </c>
      <c r="Y16" s="71">
        <v>1474.42</v>
      </c>
      <c r="Z16" s="71">
        <v>1529.88</v>
      </c>
      <c r="AA16" s="71">
        <v>1582.86</v>
      </c>
      <c r="AB16" s="71">
        <v>20464.770000000004</v>
      </c>
    </row>
    <row r="17" spans="1:29" s="9" customFormat="1" ht="16.5" hidden="1" customHeight="1" x14ac:dyDescent="0.2">
      <c r="A17" s="13" t="s">
        <v>100</v>
      </c>
      <c r="B17" s="20"/>
      <c r="C17" s="9">
        <f>ENERO!$H$3</f>
        <v>166</v>
      </c>
      <c r="D17" s="9">
        <f>FEBRERO!$H$3</f>
        <v>162</v>
      </c>
      <c r="E17" s="9">
        <f>MARZO!$H$3</f>
        <v>149</v>
      </c>
      <c r="F17" s="9">
        <f>ABRIL!$H$3</f>
        <v>138</v>
      </c>
      <c r="G17" s="9">
        <f>MAYO!$H$3</f>
        <v>133</v>
      </c>
      <c r="H17" s="9">
        <f>JUNIO!$H$3</f>
        <v>160</v>
      </c>
      <c r="I17" s="9">
        <f>JULIO!$H$3</f>
        <v>185</v>
      </c>
      <c r="J17" s="9">
        <f>AGOSTO!$H$3</f>
        <v>167</v>
      </c>
      <c r="K17" s="9">
        <f>SEPTIEMBRE!$H$2</f>
        <v>940</v>
      </c>
      <c r="L17" s="9">
        <f>OCTUBRE!$H$3</f>
        <v>161</v>
      </c>
      <c r="M17" s="9">
        <f>NOVIEMBRE!$H$3</f>
        <v>176</v>
      </c>
      <c r="N17" s="9">
        <f>DICIEMBRE!$H$3</f>
        <v>213</v>
      </c>
      <c r="O17" s="9">
        <f>SUM(C17:N17)</f>
        <v>2750</v>
      </c>
      <c r="P17" s="71">
        <v>169</v>
      </c>
      <c r="Q17" s="71">
        <v>209</v>
      </c>
      <c r="R17" s="71">
        <v>197</v>
      </c>
      <c r="S17" s="71">
        <v>212</v>
      </c>
      <c r="T17" s="71">
        <v>229</v>
      </c>
      <c r="U17" s="71">
        <v>246</v>
      </c>
      <c r="V17" s="71">
        <v>216</v>
      </c>
      <c r="W17" s="71">
        <v>193</v>
      </c>
      <c r="X17" s="71">
        <v>177</v>
      </c>
      <c r="Y17" s="71">
        <v>171</v>
      </c>
      <c r="Z17" s="71">
        <v>147</v>
      </c>
      <c r="AA17" s="71">
        <v>169</v>
      </c>
      <c r="AB17" s="71">
        <v>2335</v>
      </c>
    </row>
    <row r="18" spans="1:29" s="12" customFormat="1" ht="16.5" hidden="1" customHeight="1" x14ac:dyDescent="0.2">
      <c r="A18" s="11" t="s">
        <v>1</v>
      </c>
      <c r="B18" s="20"/>
      <c r="C18" s="9">
        <f>ENERO!$E$3</f>
        <v>1084.25</v>
      </c>
      <c r="D18" s="9">
        <f>FEBRERO!$E$3</f>
        <v>1075.54</v>
      </c>
      <c r="E18" s="9">
        <f>MARZO!$E$3</f>
        <v>1375.15</v>
      </c>
      <c r="F18" s="9">
        <f>ABRIL!$E$3</f>
        <v>1180.8</v>
      </c>
      <c r="G18" s="9">
        <f>MAYO!$E$3</f>
        <v>1203.5</v>
      </c>
      <c r="H18" s="9">
        <f>JUNIO!$E$3</f>
        <v>1460.65</v>
      </c>
      <c r="I18" s="9">
        <f>JULIO!$E$3</f>
        <v>1395.41</v>
      </c>
      <c r="J18" s="9">
        <f>AGOSTO!$E$3</f>
        <v>1846.93</v>
      </c>
      <c r="K18" s="9">
        <f>SEPTIEMBRE!$E$3</f>
        <v>1901.24</v>
      </c>
      <c r="L18" s="9">
        <f>OCTUBRE!$E$3</f>
        <v>1128.45</v>
      </c>
      <c r="M18" s="9">
        <f>NOVIEMBRE!$E$3</f>
        <v>2097.9</v>
      </c>
      <c r="N18" s="9">
        <f>DICIEMBRE!$E$3</f>
        <v>1144.3800000000001</v>
      </c>
      <c r="O18" s="9">
        <f>SUM(C18:N18)</f>
        <v>16894.2</v>
      </c>
      <c r="P18" s="71">
        <v>1170.28</v>
      </c>
      <c r="Q18" s="71">
        <v>1061.0899999999999</v>
      </c>
      <c r="R18" s="71">
        <v>1492.9</v>
      </c>
      <c r="S18" s="71">
        <v>1047.3</v>
      </c>
      <c r="T18" s="71">
        <v>1410.96</v>
      </c>
      <c r="U18" s="71">
        <v>1057.1400000000001</v>
      </c>
      <c r="V18" s="71">
        <v>1162.25</v>
      </c>
      <c r="W18" s="71">
        <v>1004.37</v>
      </c>
      <c r="X18" s="71">
        <v>1209.06</v>
      </c>
      <c r="Y18" s="71">
        <v>1085.05</v>
      </c>
      <c r="Z18" s="71">
        <v>1227.6300000000001</v>
      </c>
      <c r="AA18" s="71">
        <v>1128.21</v>
      </c>
      <c r="AB18" s="71">
        <v>14056.239999999998</v>
      </c>
    </row>
    <row r="19" spans="1:29" s="12" customFormat="1" ht="16.5" customHeight="1" x14ac:dyDescent="0.2">
      <c r="A19" s="11" t="s">
        <v>57</v>
      </c>
      <c r="B19" s="51"/>
      <c r="C19" s="51">
        <f>IFERROR(+C16/(C14/(30.4166666666667)),"")</f>
        <v>33.70124130138764</v>
      </c>
      <c r="D19" s="51">
        <f t="shared" ref="D19:O19" si="2">IFERROR(+D16/(D14/(30.4166666666667)),"")</f>
        <v>38.698018056601043</v>
      </c>
      <c r="E19" s="51">
        <f t="shared" si="2"/>
        <v>29.578332289709905</v>
      </c>
      <c r="F19" s="51">
        <f t="shared" si="2"/>
        <v>40.892565554705968</v>
      </c>
      <c r="G19" s="51">
        <f t="shared" si="2"/>
        <v>39.603677808455046</v>
      </c>
      <c r="H19" s="51">
        <f t="shared" si="2"/>
        <v>44.044928014803503</v>
      </c>
      <c r="I19" s="51">
        <f t="shared" si="2"/>
        <v>61.188981706369724</v>
      </c>
      <c r="J19" s="51">
        <f t="shared" si="2"/>
        <v>41.807782022611555</v>
      </c>
      <c r="K19" s="51">
        <f t="shared" si="2"/>
        <v>34.796140360606884</v>
      </c>
      <c r="L19" s="51">
        <f t="shared" si="2"/>
        <v>60.116000707177292</v>
      </c>
      <c r="M19" s="51">
        <f t="shared" si="2"/>
        <v>28.078262172999189</v>
      </c>
      <c r="N19" s="51">
        <f t="shared" si="2"/>
        <v>60.175345272573296</v>
      </c>
      <c r="O19" s="51">
        <f t="shared" si="2"/>
        <v>41.739722015899503</v>
      </c>
      <c r="P19" s="72">
        <v>29.500260009650667</v>
      </c>
      <c r="Q19" s="72">
        <v>35.661087359544005</v>
      </c>
      <c r="R19" s="72">
        <v>24.345513032002664</v>
      </c>
      <c r="S19" s="72">
        <v>34.671778638044842</v>
      </c>
      <c r="T19" s="72">
        <v>27.783338477854841</v>
      </c>
      <c r="U19" s="72">
        <v>39.807114398159072</v>
      </c>
      <c r="V19" s="72">
        <v>30.156577214482368</v>
      </c>
      <c r="W19" s="72">
        <v>33.136959569864018</v>
      </c>
      <c r="X19" s="72">
        <v>25.037473064348369</v>
      </c>
      <c r="Y19" s="72">
        <v>27.98613494584405</v>
      </c>
      <c r="Z19" s="72">
        <v>25.638767369337433</v>
      </c>
      <c r="AA19" s="72">
        <v>28.966214834067365</v>
      </c>
      <c r="AB19" s="72">
        <v>29.84181340994942</v>
      </c>
    </row>
    <row r="20" spans="1:29" s="12" customFormat="1" ht="15" customHeight="1" x14ac:dyDescent="0.2">
      <c r="A20" s="11" t="s">
        <v>49</v>
      </c>
      <c r="B20" s="81"/>
      <c r="C20" s="52">
        <f>IFERROR((C14-C18)*100/C14,"")</f>
        <v>32.066238941379915</v>
      </c>
      <c r="D20" s="52">
        <f t="shared" ref="D20:O20" si="3">IFERROR((D14-D18)*100/D14,"")</f>
        <v>30.208684818439018</v>
      </c>
      <c r="E20" s="52">
        <f t="shared" si="3"/>
        <v>31.113337507827172</v>
      </c>
      <c r="F20" s="52">
        <f t="shared" si="3"/>
        <v>29.458994456126941</v>
      </c>
      <c r="G20" s="52">
        <f t="shared" si="3"/>
        <v>30.630407341014809</v>
      </c>
      <c r="H20" s="52">
        <f t="shared" si="3"/>
        <v>32.541588539020722</v>
      </c>
      <c r="I20" s="52">
        <f t="shared" si="3"/>
        <v>31.532101763941014</v>
      </c>
      <c r="J20" s="52">
        <f t="shared" si="3"/>
        <v>31.161759224748415</v>
      </c>
      <c r="K20" s="52">
        <f t="shared" si="3"/>
        <v>29.706067216327131</v>
      </c>
      <c r="L20" s="52">
        <f t="shared" si="3"/>
        <v>30.405742936964607</v>
      </c>
      <c r="M20" s="52">
        <f t="shared" si="3"/>
        <v>28.530791479156083</v>
      </c>
      <c r="N20" s="52">
        <f t="shared" si="3"/>
        <v>32.361250664932911</v>
      </c>
      <c r="O20" s="52">
        <f t="shared" si="3"/>
        <v>30.710274846536191</v>
      </c>
      <c r="P20" s="73">
        <v>32.506300788391563</v>
      </c>
      <c r="Q20" s="73">
        <v>32.088936107573275</v>
      </c>
      <c r="R20" s="73">
        <v>32.528258226635266</v>
      </c>
      <c r="S20" s="73">
        <v>32.202182891619309</v>
      </c>
      <c r="T20" s="73">
        <v>32.996485896096502</v>
      </c>
      <c r="U20" s="73">
        <v>32.859964560853072</v>
      </c>
      <c r="V20" s="73">
        <v>33.255423983828543</v>
      </c>
      <c r="W20" s="73">
        <v>33.46780604133545</v>
      </c>
      <c r="X20" s="73">
        <v>32.620374498439595</v>
      </c>
      <c r="Y20" s="73">
        <v>32.288904004443147</v>
      </c>
      <c r="Z20" s="73">
        <v>32.361238140365181</v>
      </c>
      <c r="AA20" s="73">
        <v>32.122229441917547</v>
      </c>
      <c r="AB20" s="73">
        <v>32.613036393420778</v>
      </c>
    </row>
    <row r="21" spans="1:29" s="12" customFormat="1" ht="16.5" hidden="1" customHeight="1" x14ac:dyDescent="0.2">
      <c r="A21" s="11" t="s">
        <v>50</v>
      </c>
      <c r="B21" s="20"/>
      <c r="C21" s="14" t="e">
        <f>(SUM($C15:C15)/+SUM(#REF!)-1)</f>
        <v>#REF!</v>
      </c>
      <c r="D21" s="14" t="e">
        <f>(SUM($C15:D15)/+SUM(#REF!)-1)</f>
        <v>#REF!</v>
      </c>
      <c r="E21" s="14" t="e">
        <f>(SUM($C15:E15)/+SUM(#REF!)-1)</f>
        <v>#REF!</v>
      </c>
      <c r="F21" s="14" t="e">
        <f>(SUM($C15:F15)/+SUM(#REF!)-1)</f>
        <v>#REF!</v>
      </c>
      <c r="G21" s="14" t="e">
        <f>(SUM($C15:G15)/+SUM(#REF!)-1)</f>
        <v>#REF!</v>
      </c>
      <c r="H21" s="14" t="e">
        <f>(SUM($C15:H15)/+SUM(#REF!)-1)</f>
        <v>#REF!</v>
      </c>
      <c r="I21" s="14" t="e">
        <f>(SUM($C15:I15)/+SUM(#REF!)-1)</f>
        <v>#REF!</v>
      </c>
      <c r="J21" s="14" t="e">
        <f>(SUM($C15:J15)/+SUM(#REF!)-1)</f>
        <v>#REF!</v>
      </c>
      <c r="K21" s="14" t="e">
        <f>(SUM($C15:K15)/+SUM(#REF!)-1)</f>
        <v>#REF!</v>
      </c>
      <c r="L21" s="14" t="e">
        <f>(SUM($C15:L15)/+SUM(#REF!)-1)</f>
        <v>#REF!</v>
      </c>
      <c r="M21" s="14" t="e">
        <f>(SUM($C15:M15)/+SUM(#REF!)-1)</f>
        <v>#REF!</v>
      </c>
      <c r="N21" s="14" t="e">
        <f>(SUM($C15:N15)/+SUM(#REF!)-1)</f>
        <v>#REF!</v>
      </c>
      <c r="O21" s="14"/>
      <c r="P21" s="74" t="e">
        <v>#REF!</v>
      </c>
      <c r="Q21" s="74" t="e">
        <v>#REF!</v>
      </c>
      <c r="R21" s="74" t="e">
        <v>#REF!</v>
      </c>
      <c r="S21" s="74" t="e">
        <v>#REF!</v>
      </c>
      <c r="T21" s="74" t="e">
        <v>#REF!</v>
      </c>
      <c r="U21" s="74" t="e">
        <v>#REF!</v>
      </c>
      <c r="V21" s="74" t="e">
        <v>#REF!</v>
      </c>
      <c r="W21" s="74" t="e">
        <v>#REF!</v>
      </c>
      <c r="X21" s="74" t="e">
        <v>#REF!</v>
      </c>
      <c r="Y21" s="74" t="e">
        <v>#REF!</v>
      </c>
      <c r="Z21" s="74" t="e">
        <v>#REF!</v>
      </c>
      <c r="AA21" s="74" t="e">
        <v>#REF!</v>
      </c>
      <c r="AB21" s="74"/>
    </row>
    <row r="22" spans="1:29" s="12" customFormat="1" ht="16.5" hidden="1" customHeight="1" x14ac:dyDescent="0.2">
      <c r="A22" s="11" t="s">
        <v>51</v>
      </c>
      <c r="B22" s="20"/>
      <c r="C22" s="14" t="e">
        <f>(SUM($C14:C14)/+SUM(#REF!)-1)</f>
        <v>#REF!</v>
      </c>
      <c r="D22" s="14" t="e">
        <f>(SUM($C14:D14)/+SUM(#REF!)-1)</f>
        <v>#REF!</v>
      </c>
      <c r="E22" s="14" t="e">
        <f>(SUM($C14:E14)/+SUM(#REF!)-1)</f>
        <v>#REF!</v>
      </c>
      <c r="F22" s="14" t="e">
        <f>(SUM($C14:F14)/+SUM(#REF!)-1)</f>
        <v>#REF!</v>
      </c>
      <c r="G22" s="14" t="e">
        <f>(SUM($C14:G14)/+SUM(#REF!)-1)</f>
        <v>#REF!</v>
      </c>
      <c r="H22" s="14" t="e">
        <f>(SUM($C14:H14)/+SUM(#REF!)-1)</f>
        <v>#REF!</v>
      </c>
      <c r="I22" s="14" t="e">
        <f>(SUM($C14:I14)/+SUM(#REF!)-1)</f>
        <v>#REF!</v>
      </c>
      <c r="J22" s="14" t="e">
        <f>(SUM($C14:J14)/+SUM(#REF!)-1)</f>
        <v>#REF!</v>
      </c>
      <c r="K22" s="14" t="e">
        <f>(SUM($C14:K14)/+SUM(#REF!)-1)</f>
        <v>#REF!</v>
      </c>
      <c r="L22" s="14" t="e">
        <f>(SUM($C14:L14)/+SUM(#REF!)-1)</f>
        <v>#REF!</v>
      </c>
      <c r="M22" s="14" t="e">
        <f>(SUM($C14:M14)/+SUM(#REF!)-1)</f>
        <v>#REF!</v>
      </c>
      <c r="N22" s="14" t="e">
        <f>(SUM($C14:N14)/+SUM(#REF!)-1)</f>
        <v>#REF!</v>
      </c>
      <c r="O22" s="14"/>
      <c r="P22" s="74" t="e">
        <v>#REF!</v>
      </c>
      <c r="Q22" s="74" t="e">
        <v>#REF!</v>
      </c>
      <c r="R22" s="74" t="e">
        <v>#REF!</v>
      </c>
      <c r="S22" s="74" t="e">
        <v>#REF!</v>
      </c>
      <c r="T22" s="74" t="e">
        <v>#REF!</v>
      </c>
      <c r="U22" s="74" t="e">
        <v>#REF!</v>
      </c>
      <c r="V22" s="74" t="e">
        <v>#REF!</v>
      </c>
      <c r="W22" s="74" t="e">
        <v>#REF!</v>
      </c>
      <c r="X22" s="74" t="e">
        <v>#REF!</v>
      </c>
      <c r="Y22" s="74" t="e">
        <v>#REF!</v>
      </c>
      <c r="Z22" s="74" t="e">
        <v>#REF!</v>
      </c>
      <c r="AA22" s="74" t="e">
        <v>#REF!</v>
      </c>
      <c r="AB22" s="74"/>
    </row>
    <row r="23" spans="1:29" s="5" customFormat="1" ht="21.75" customHeight="1" x14ac:dyDescent="0.2">
      <c r="A23" s="10" t="s">
        <v>6</v>
      </c>
      <c r="B23" s="15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spans="1:29" s="12" customFormat="1" ht="16.5" customHeight="1" x14ac:dyDescent="0.2">
      <c r="A24" s="11" t="s">
        <v>3</v>
      </c>
      <c r="B24" s="20"/>
      <c r="C24" s="9">
        <f>ENERO!$D$4</f>
        <v>9995.24</v>
      </c>
      <c r="D24" s="9">
        <f>FEBRERO!$D$4</f>
        <v>10018.370000000001</v>
      </c>
      <c r="E24" s="9">
        <f>MARZO!$D$4</f>
        <v>10489.11</v>
      </c>
      <c r="F24" s="9">
        <f>ABRIL!$D$4</f>
        <v>10125.69</v>
      </c>
      <c r="G24" s="9">
        <f>MAYO!$D$4</f>
        <v>10280.379999999999</v>
      </c>
      <c r="H24" s="9">
        <f>JUNIO!$D$4</f>
        <v>11679.76</v>
      </c>
      <c r="I24" s="9">
        <f>JULIO!$D$4</f>
        <v>9262.1</v>
      </c>
      <c r="J24" s="9">
        <f>AGOSTO!$D$4</f>
        <v>10217.700000000001</v>
      </c>
      <c r="K24" s="9">
        <f>SEPTIEMBRE!$D$4</f>
        <v>10526.55</v>
      </c>
      <c r="L24" s="9">
        <f>OCTUBRE!$D$4</f>
        <v>9865.41</v>
      </c>
      <c r="M24" s="9">
        <f>NOVIEMBRE!$D$4</f>
        <v>10553.76</v>
      </c>
      <c r="N24" s="9">
        <f>DICIEMBRE!$D$4</f>
        <v>10573.87</v>
      </c>
      <c r="O24" s="9">
        <f>SUM(C24:N24)</f>
        <v>123587.94</v>
      </c>
      <c r="P24" s="71">
        <v>9411.68</v>
      </c>
      <c r="Q24" s="71">
        <v>8233.6200000000008</v>
      </c>
      <c r="R24" s="71">
        <v>10460.65</v>
      </c>
      <c r="S24" s="71">
        <v>9411.3700000000008</v>
      </c>
      <c r="T24" s="71">
        <v>10746.42</v>
      </c>
      <c r="U24" s="71">
        <v>9885.1</v>
      </c>
      <c r="V24" s="71">
        <v>10537.82</v>
      </c>
      <c r="W24" s="71">
        <v>9438.1299999999992</v>
      </c>
      <c r="X24" s="71">
        <v>11130.99</v>
      </c>
      <c r="Y24" s="71">
        <v>9883.32</v>
      </c>
      <c r="Z24" s="71">
        <v>9935.4500000000007</v>
      </c>
      <c r="AA24" s="71">
        <v>10359.99</v>
      </c>
      <c r="AB24" s="71">
        <v>119434.54000000001</v>
      </c>
    </row>
    <row r="25" spans="1:29" s="12" customFormat="1" ht="16.5" customHeight="1" x14ac:dyDescent="0.2">
      <c r="A25" s="12" t="s">
        <v>4</v>
      </c>
      <c r="B25" s="20"/>
      <c r="C25" s="9">
        <f>ENERO!$C$4</f>
        <v>1467</v>
      </c>
      <c r="D25" s="9">
        <f>FEBRERO!$C$4</f>
        <v>1330</v>
      </c>
      <c r="E25" s="9">
        <f>MARZO!$C$4</f>
        <v>1420</v>
      </c>
      <c r="F25" s="9">
        <f>ABRIL!$C$4</f>
        <v>1460</v>
      </c>
      <c r="G25" s="9">
        <f>MAYO!$C$4</f>
        <v>1468</v>
      </c>
      <c r="H25" s="9">
        <f>JUNIO!$C$4</f>
        <v>1504</v>
      </c>
      <c r="I25" s="9">
        <f>JULIO!$C$4</f>
        <v>1283</v>
      </c>
      <c r="J25" s="9">
        <f>AGOSTO!$C$4</f>
        <v>1365</v>
      </c>
      <c r="K25" s="9">
        <f>SEPTIEMBRE!$C$4</f>
        <v>1448</v>
      </c>
      <c r="L25" s="9">
        <f>OCTUBRE!$C$4</f>
        <v>1431</v>
      </c>
      <c r="M25" s="9">
        <f>NOVIEMBRE!$C$4</f>
        <v>1554</v>
      </c>
      <c r="N25" s="9">
        <f>DICIEMBRE!$C$4</f>
        <v>1557</v>
      </c>
      <c r="O25" s="9">
        <f>SUM(C25:N25)</f>
        <v>17287</v>
      </c>
      <c r="P25" s="71">
        <v>1574</v>
      </c>
      <c r="Q25" s="71">
        <v>1307</v>
      </c>
      <c r="R25" s="71">
        <v>1582</v>
      </c>
      <c r="S25" s="71">
        <v>1331</v>
      </c>
      <c r="T25" s="71">
        <v>1429</v>
      </c>
      <c r="U25" s="71">
        <v>1393</v>
      </c>
      <c r="V25" s="71">
        <v>1492</v>
      </c>
      <c r="W25" s="71">
        <v>1340</v>
      </c>
      <c r="X25" s="71">
        <v>1582</v>
      </c>
      <c r="Y25" s="71">
        <v>1462</v>
      </c>
      <c r="Z25" s="71">
        <v>1495</v>
      </c>
      <c r="AA25" s="71">
        <v>1477</v>
      </c>
      <c r="AB25" s="71">
        <v>17464</v>
      </c>
    </row>
    <row r="26" spans="1:29" s="12" customFormat="1" ht="16.5" customHeight="1" x14ac:dyDescent="0.2">
      <c r="A26" s="11" t="s">
        <v>55</v>
      </c>
      <c r="B26" s="20"/>
      <c r="C26" s="9">
        <f>ENERO!$I$4</f>
        <v>9976.41</v>
      </c>
      <c r="D26" s="9">
        <f>FEBRERO!$I$4</f>
        <v>11619.66</v>
      </c>
      <c r="E26" s="9">
        <f>MARZO!$I$4</f>
        <v>9970.34</v>
      </c>
      <c r="F26" s="9">
        <f>ABRIL!$I$4</f>
        <v>11081.17</v>
      </c>
      <c r="G26" s="9">
        <f>MAYO!$I$4</f>
        <v>9657.92</v>
      </c>
      <c r="H26" s="9">
        <f>JUNIO!$I$4</f>
        <v>12952.46</v>
      </c>
      <c r="I26" s="9">
        <f>JULIO!$I$4</f>
        <v>12411.82</v>
      </c>
      <c r="J26" s="9">
        <f>AGOSTO!$I$4</f>
        <v>9739.06</v>
      </c>
      <c r="K26" s="9">
        <f>SEPTIEMBRE!$I$4</f>
        <v>10110.1</v>
      </c>
      <c r="L26" s="9">
        <f>OCTUBRE!$I$4</f>
        <v>10078.290000000001</v>
      </c>
      <c r="M26" s="9">
        <f>NOVIEMBRE!$I$4</f>
        <v>10891.86</v>
      </c>
      <c r="N26" s="9">
        <f>DICIEMBRE!$I$4</f>
        <v>10619.82</v>
      </c>
      <c r="O26" s="9">
        <f>SUM(C26:N26)</f>
        <v>129108.91</v>
      </c>
      <c r="P26" s="71">
        <v>10790.91</v>
      </c>
      <c r="Q26" s="71">
        <v>10335.19</v>
      </c>
      <c r="R26" s="71">
        <v>9363.9599999999991</v>
      </c>
      <c r="S26" s="71">
        <v>10626.36</v>
      </c>
      <c r="T26" s="71">
        <v>12037.21</v>
      </c>
      <c r="U26" s="71">
        <v>9973.48</v>
      </c>
      <c r="V26" s="71">
        <v>11510.41</v>
      </c>
      <c r="W26" s="71">
        <v>9929.94</v>
      </c>
      <c r="X26" s="71">
        <v>10412.6</v>
      </c>
      <c r="Y26" s="71">
        <v>11786.04</v>
      </c>
      <c r="Z26" s="71">
        <v>8805.27</v>
      </c>
      <c r="AA26" s="71">
        <v>9297.5499999999993</v>
      </c>
      <c r="AB26" s="71">
        <v>124868.92000000001</v>
      </c>
    </row>
    <row r="27" spans="1:29" s="9" customFormat="1" ht="16.5" hidden="1" customHeight="1" x14ac:dyDescent="0.2">
      <c r="A27" s="13" t="s">
        <v>100</v>
      </c>
      <c r="B27" s="20"/>
      <c r="C27" s="9">
        <f>ENERO!$H$4</f>
        <v>1323</v>
      </c>
      <c r="D27" s="9">
        <f>FEBRERO!$H$4</f>
        <v>1662</v>
      </c>
      <c r="E27" s="9">
        <f>MARZO!$H$4</f>
        <v>1382</v>
      </c>
      <c r="F27" s="9">
        <f>ABRIL!$H$4</f>
        <v>1451</v>
      </c>
      <c r="G27" s="9">
        <f>MAYO!$H$4</f>
        <v>1217</v>
      </c>
      <c r="H27" s="9">
        <f>JUNIO!$H$4</f>
        <v>1812</v>
      </c>
      <c r="I27" s="9">
        <f>JULIO!$H$4</f>
        <v>1601</v>
      </c>
      <c r="J27" s="9">
        <f>AGOSTO!$H$4</f>
        <v>1236</v>
      </c>
      <c r="K27" s="9">
        <f>SEPTIEMBRE!$H$3</f>
        <v>178</v>
      </c>
      <c r="L27" s="9">
        <f>OCTUBRE!$H$4</f>
        <v>1406</v>
      </c>
      <c r="M27" s="9">
        <f>NOVIEMBRE!$H$4</f>
        <v>1548</v>
      </c>
      <c r="N27" s="9">
        <f>DICIEMBRE!$H$4</f>
        <v>1392</v>
      </c>
      <c r="O27" s="9">
        <f>SUM(C27:N27)</f>
        <v>16208</v>
      </c>
      <c r="P27" s="71">
        <v>1607</v>
      </c>
      <c r="Q27" s="71">
        <v>1537</v>
      </c>
      <c r="R27" s="71">
        <v>1370</v>
      </c>
      <c r="S27" s="71">
        <v>1602</v>
      </c>
      <c r="T27" s="71">
        <v>1778</v>
      </c>
      <c r="U27" s="71">
        <v>1341</v>
      </c>
      <c r="V27" s="71">
        <v>1543</v>
      </c>
      <c r="W27" s="71">
        <v>1374</v>
      </c>
      <c r="X27" s="71">
        <v>1342</v>
      </c>
      <c r="Y27" s="71">
        <v>1647</v>
      </c>
      <c r="Z27" s="71">
        <v>1201</v>
      </c>
      <c r="AA27" s="71">
        <v>1316</v>
      </c>
      <c r="AB27" s="71">
        <v>17658</v>
      </c>
    </row>
    <row r="28" spans="1:29" s="12" customFormat="1" ht="16.5" hidden="1" customHeight="1" x14ac:dyDescent="0.2">
      <c r="A28" s="11" t="s">
        <v>1</v>
      </c>
      <c r="B28" s="20"/>
      <c r="C28" s="9">
        <f>ENERO!$E$4</f>
        <v>5252.44</v>
      </c>
      <c r="D28" s="9">
        <f>FEBRERO!$E$4</f>
        <v>5172.25</v>
      </c>
      <c r="E28" s="9">
        <f>MARZO!$E$4</f>
        <v>5072.05</v>
      </c>
      <c r="F28" s="9">
        <f>ABRIL!$E$4</f>
        <v>4881.37</v>
      </c>
      <c r="G28" s="9">
        <f>MAYO!$E$4</f>
        <v>4759.51</v>
      </c>
      <c r="H28" s="9">
        <f>JUNIO!$E$4</f>
        <v>5176.8999999999996</v>
      </c>
      <c r="I28" s="9">
        <f>JULIO!$E$4</f>
        <v>4979.9399999999996</v>
      </c>
      <c r="J28" s="9">
        <f>AGOSTO!$E$4</f>
        <v>5059.49</v>
      </c>
      <c r="K28" s="9">
        <f>SEPTIEMBRE!$E$4</f>
        <v>4863.5200000000004</v>
      </c>
      <c r="L28" s="9">
        <f>OCTUBRE!$E$4</f>
        <v>4565.29</v>
      </c>
      <c r="M28" s="9">
        <f>NOVIEMBRE!$E$4</f>
        <v>4777.13</v>
      </c>
      <c r="N28" s="9">
        <f>DICIEMBRE!$E$4</f>
        <v>5043.34</v>
      </c>
      <c r="O28" s="9">
        <f>SUM(C28:N28)</f>
        <v>59603.229999999996</v>
      </c>
      <c r="P28" s="71">
        <v>5824.7</v>
      </c>
      <c r="Q28" s="71">
        <v>5239.0600000000004</v>
      </c>
      <c r="R28" s="71">
        <v>6587.94</v>
      </c>
      <c r="S28" s="71">
        <v>5948.3</v>
      </c>
      <c r="T28" s="71">
        <v>6754.62</v>
      </c>
      <c r="U28" s="71">
        <v>6268.82</v>
      </c>
      <c r="V28" s="71">
        <v>6654.12</v>
      </c>
      <c r="W28" s="71">
        <v>6017.6</v>
      </c>
      <c r="X28" s="71">
        <v>7016.26</v>
      </c>
      <c r="Y28" s="71">
        <v>6225.93</v>
      </c>
      <c r="Z28" s="71">
        <v>6266.17</v>
      </c>
      <c r="AA28" s="71">
        <v>6538.5</v>
      </c>
      <c r="AB28" s="71">
        <v>75342.02</v>
      </c>
    </row>
    <row r="29" spans="1:29" s="12" customFormat="1" ht="16.5" customHeight="1" x14ac:dyDescent="0.2">
      <c r="A29" s="11" t="s">
        <v>57</v>
      </c>
      <c r="B29" s="51"/>
      <c r="C29" s="51">
        <f>IFERROR(+C26/(C24/(30.4166666666667)),"")</f>
        <v>30.359364807648472</v>
      </c>
      <c r="D29" s="51">
        <f t="shared" ref="D29:O29" si="4">IFERROR(+D26/(D24/(30.4166666666667)),"")</f>
        <v>35.278326214743551</v>
      </c>
      <c r="E29" s="51">
        <f t="shared" si="4"/>
        <v>28.912320333501473</v>
      </c>
      <c r="F29" s="51">
        <f t="shared" si="4"/>
        <v>33.286843085919777</v>
      </c>
      <c r="G29" s="51">
        <f t="shared" si="4"/>
        <v>28.574987824704309</v>
      </c>
      <c r="H29" s="51">
        <f t="shared" si="4"/>
        <v>33.731057687258449</v>
      </c>
      <c r="I29" s="51">
        <f t="shared" si="4"/>
        <v>40.760323432770868</v>
      </c>
      <c r="J29" s="51">
        <f t="shared" si="4"/>
        <v>28.991822197428675</v>
      </c>
      <c r="K29" s="51">
        <f t="shared" si="4"/>
        <v>29.213326461819594</v>
      </c>
      <c r="L29" s="51">
        <f t="shared" si="4"/>
        <v>31.073010396932347</v>
      </c>
      <c r="M29" s="51">
        <f t="shared" si="4"/>
        <v>31.391094264034841</v>
      </c>
      <c r="N29" s="51">
        <f t="shared" si="4"/>
        <v>30.548845881403906</v>
      </c>
      <c r="O29" s="51">
        <f t="shared" si="4"/>
        <v>31.775452193528519</v>
      </c>
      <c r="P29" s="72">
        <v>34.874062069683667</v>
      </c>
      <c r="Q29" s="72">
        <v>38.18029362135573</v>
      </c>
      <c r="R29" s="72">
        <v>27.227796551839539</v>
      </c>
      <c r="S29" s="72">
        <v>34.343400588862231</v>
      </c>
      <c r="T29" s="72">
        <v>34.070118622449804</v>
      </c>
      <c r="U29" s="72">
        <v>30.688613839684674</v>
      </c>
      <c r="V29" s="72">
        <v>33.223978409829265</v>
      </c>
      <c r="W29" s="72">
        <v>32.0016438637739</v>
      </c>
      <c r="X29" s="72">
        <v>28.453586188949384</v>
      </c>
      <c r="Y29" s="72">
        <v>36.272431733466121</v>
      </c>
      <c r="Z29" s="72">
        <v>26.956701759859925</v>
      </c>
      <c r="AA29" s="72">
        <v>27.29736989771872</v>
      </c>
      <c r="AB29" s="72">
        <v>31.800652614115403</v>
      </c>
      <c r="AC29" s="51"/>
    </row>
    <row r="30" spans="1:29" s="12" customFormat="1" ht="15" customHeight="1" x14ac:dyDescent="0.2">
      <c r="A30" s="11" t="s">
        <v>49</v>
      </c>
      <c r="B30" s="81"/>
      <c r="C30" s="52">
        <f>IFERROR((C24-C28)*100/C24,"")</f>
        <v>47.45058647916408</v>
      </c>
      <c r="D30" s="52">
        <f t="shared" ref="D30:O30" si="5">IFERROR((D24-D28)*100/D24,"")</f>
        <v>48.372340011399061</v>
      </c>
      <c r="E30" s="52">
        <f t="shared" si="5"/>
        <v>51.644610457893947</v>
      </c>
      <c r="F30" s="52">
        <f t="shared" si="5"/>
        <v>51.792223542296881</v>
      </c>
      <c r="G30" s="52">
        <f t="shared" si="5"/>
        <v>53.702975960032596</v>
      </c>
      <c r="H30" s="52">
        <f t="shared" si="5"/>
        <v>55.676315266752056</v>
      </c>
      <c r="I30" s="52">
        <f t="shared" si="5"/>
        <v>46.233143671521582</v>
      </c>
      <c r="J30" s="52">
        <f t="shared" si="5"/>
        <v>50.483083277058448</v>
      </c>
      <c r="K30" s="52">
        <f t="shared" si="5"/>
        <v>53.79758800366691</v>
      </c>
      <c r="L30" s="52">
        <f t="shared" si="5"/>
        <v>53.724275017459995</v>
      </c>
      <c r="M30" s="52">
        <f t="shared" si="5"/>
        <v>54.735279180121587</v>
      </c>
      <c r="N30" s="52">
        <f t="shared" si="5"/>
        <v>52.303744986461915</v>
      </c>
      <c r="O30" s="52">
        <f t="shared" si="5"/>
        <v>51.772616324861481</v>
      </c>
      <c r="P30" s="73">
        <v>38.112005508049577</v>
      </c>
      <c r="Q30" s="73">
        <v>36.369907768393496</v>
      </c>
      <c r="R30" s="73">
        <v>37.021695592530101</v>
      </c>
      <c r="S30" s="73">
        <v>36.796661910008851</v>
      </c>
      <c r="T30" s="73">
        <v>37.145393535707704</v>
      </c>
      <c r="U30" s="73">
        <v>36.583140281838325</v>
      </c>
      <c r="V30" s="73">
        <v>36.854871311144052</v>
      </c>
      <c r="W30" s="73">
        <v>36.241607182778786</v>
      </c>
      <c r="X30" s="73">
        <v>36.966433354086199</v>
      </c>
      <c r="Y30" s="73">
        <v>37.005682301089102</v>
      </c>
      <c r="Z30" s="73">
        <v>36.931190836851883</v>
      </c>
      <c r="AA30" s="73">
        <v>36.887004717186024</v>
      </c>
      <c r="AB30" s="73">
        <v>26.288822721026108</v>
      </c>
    </row>
    <row r="31" spans="1:29" s="5" customFormat="1" ht="21.75" customHeight="1" x14ac:dyDescent="0.2">
      <c r="A31" s="10" t="s">
        <v>97</v>
      </c>
      <c r="B31" s="15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spans="1:29" s="12" customFormat="1" ht="16.5" customHeight="1" x14ac:dyDescent="0.2">
      <c r="A32" s="11" t="s">
        <v>3</v>
      </c>
      <c r="B32" s="9"/>
      <c r="C32" s="9">
        <f>ENERO!$D5</f>
        <v>4047.26</v>
      </c>
      <c r="D32" s="9">
        <f>FEBRERO!$D5</f>
        <v>5998.92</v>
      </c>
      <c r="E32" s="9">
        <f>MARZO!$D5</f>
        <v>3193.08</v>
      </c>
      <c r="F32" s="9">
        <f>ABRIL!$D5</f>
        <v>5024.8500000000004</v>
      </c>
      <c r="G32" s="9">
        <f>MAYO!$D5</f>
        <v>5630.38</v>
      </c>
      <c r="H32" s="9">
        <f>JUNIO!$D5</f>
        <v>7460.67</v>
      </c>
      <c r="I32" s="9">
        <f>JULIO!$D5</f>
        <v>3663.06</v>
      </c>
      <c r="J32" s="9">
        <f>AGOSTO!$D5</f>
        <v>3007.28</v>
      </c>
      <c r="K32" s="9">
        <f>SEPTIEMBRE!$D5</f>
        <v>5402.91</v>
      </c>
      <c r="L32" s="9">
        <f>OCTUBRE!$D5</f>
        <v>4619.29</v>
      </c>
      <c r="M32" s="9">
        <f>NOVIEMBRE!$D5</f>
        <v>5799.33</v>
      </c>
      <c r="N32" s="9">
        <f>DICIEMBRE!$D5</f>
        <v>3230.93</v>
      </c>
      <c r="O32" s="9">
        <f>SUM(C32:N32)</f>
        <v>57077.960000000006</v>
      </c>
      <c r="P32" s="71">
        <v>5190.04</v>
      </c>
      <c r="Q32" s="71">
        <v>1564.94</v>
      </c>
      <c r="R32" s="71">
        <v>4969.87</v>
      </c>
      <c r="S32" s="71">
        <v>2321.59</v>
      </c>
      <c r="T32" s="71">
        <v>3660.87</v>
      </c>
      <c r="U32" s="71">
        <v>4359.79</v>
      </c>
      <c r="V32" s="71">
        <v>4670.53</v>
      </c>
      <c r="W32" s="71">
        <v>2492.9899999999998</v>
      </c>
      <c r="X32" s="71">
        <v>4673.38</v>
      </c>
      <c r="Y32" s="71">
        <v>2623.69</v>
      </c>
      <c r="Z32" s="71">
        <v>4198.91</v>
      </c>
      <c r="AA32" s="71">
        <v>3215.47</v>
      </c>
      <c r="AB32" s="71">
        <v>43942.069999999992</v>
      </c>
    </row>
    <row r="33" spans="1:28" s="12" customFormat="1" ht="16.5" customHeight="1" x14ac:dyDescent="0.2">
      <c r="A33" s="12" t="s">
        <v>4</v>
      </c>
      <c r="B33" s="9"/>
      <c r="C33" s="9">
        <f>ENERO!$C$5</f>
        <v>18</v>
      </c>
      <c r="D33" s="9">
        <f>FEBRERO!$C$5</f>
        <v>26</v>
      </c>
      <c r="E33" s="9">
        <f>MARZO!$C$5</f>
        <v>15</v>
      </c>
      <c r="F33" s="9">
        <f>ABRIL!$C$5</f>
        <v>23</v>
      </c>
      <c r="G33" s="9">
        <f>MAYO!$C$5</f>
        <v>21</v>
      </c>
      <c r="H33" s="9">
        <f>JUNIO!$C$5</f>
        <v>30</v>
      </c>
      <c r="I33" s="9">
        <f>JULIO!$C$5</f>
        <v>18</v>
      </c>
      <c r="J33" s="9">
        <f>AGOSTO!$C$5</f>
        <v>13</v>
      </c>
      <c r="K33" s="9">
        <f>SEPTIEMBRE!$C$5</f>
        <v>26</v>
      </c>
      <c r="L33" s="9">
        <f>OCTUBRE!$C$5</f>
        <v>20</v>
      </c>
      <c r="M33" s="9">
        <f>NOVIEMBRE!$C$5</f>
        <v>27</v>
      </c>
      <c r="N33" s="9">
        <f>DICIEMBRE!$C$5</f>
        <v>15</v>
      </c>
      <c r="O33" s="9">
        <f>SUM(C33:N33)</f>
        <v>252</v>
      </c>
      <c r="P33" s="71">
        <v>22</v>
      </c>
      <c r="Q33" s="71">
        <v>8</v>
      </c>
      <c r="R33" s="71">
        <v>23</v>
      </c>
      <c r="S33" s="71">
        <v>10</v>
      </c>
      <c r="T33" s="71">
        <v>18</v>
      </c>
      <c r="U33" s="71">
        <v>20</v>
      </c>
      <c r="V33" s="71">
        <v>20</v>
      </c>
      <c r="W33" s="71">
        <v>10</v>
      </c>
      <c r="X33" s="71">
        <v>22</v>
      </c>
      <c r="Y33" s="71">
        <v>12</v>
      </c>
      <c r="Z33" s="71">
        <v>19</v>
      </c>
      <c r="AA33" s="71">
        <v>15</v>
      </c>
      <c r="AB33" s="71">
        <v>199</v>
      </c>
    </row>
    <row r="34" spans="1:28" s="12" customFormat="1" ht="16.5" customHeight="1" x14ac:dyDescent="0.2">
      <c r="A34" s="11" t="s">
        <v>55</v>
      </c>
      <c r="B34" s="9"/>
      <c r="C34" s="9">
        <f>ENERO!$I$5</f>
        <v>332.11</v>
      </c>
      <c r="D34" s="9">
        <f>FEBRERO!$I$5</f>
        <v>145.52000000000001</v>
      </c>
      <c r="E34" s="9">
        <f>MARZO!$I$5</f>
        <v>347.38</v>
      </c>
      <c r="F34" s="9">
        <f>ABRIL!$I$5</f>
        <v>159.86000000000001</v>
      </c>
      <c r="G34" s="9">
        <f>MAYO!$I$5</f>
        <v>385.45</v>
      </c>
      <c r="H34" s="9">
        <f>JUNIO!$I$5</f>
        <v>1023.22</v>
      </c>
      <c r="I34" s="9">
        <f>JULIO!$I$5</f>
        <v>186.59</v>
      </c>
      <c r="J34" s="9">
        <f>AGOSTO!$I$5</f>
        <v>717.56</v>
      </c>
      <c r="K34" s="9">
        <f>SEPTIEMBRE!$I$5</f>
        <v>608.12</v>
      </c>
      <c r="L34" s="9">
        <f>OCTUBRE!$I$5</f>
        <v>1219.44</v>
      </c>
      <c r="M34" s="9">
        <f>NOVIEMBRE!$I$5</f>
        <v>409.26</v>
      </c>
      <c r="N34" s="9">
        <f>DICIEMBRE!$I$5</f>
        <v>1499.13</v>
      </c>
      <c r="O34" s="9">
        <f>SUM(C34:N34)</f>
        <v>7033.64</v>
      </c>
      <c r="P34" s="71">
        <v>1337.8</v>
      </c>
      <c r="Q34" s="71">
        <v>1626.93</v>
      </c>
      <c r="R34" s="71">
        <v>1497.66</v>
      </c>
      <c r="S34" s="71">
        <v>1282.5999999999999</v>
      </c>
      <c r="T34" s="71">
        <v>335.74</v>
      </c>
      <c r="U34" s="71">
        <v>1302.52</v>
      </c>
      <c r="V34" s="71">
        <v>478.93</v>
      </c>
      <c r="W34" s="71">
        <v>860.94</v>
      </c>
      <c r="X34" s="71">
        <v>437.86</v>
      </c>
      <c r="Y34" s="71">
        <v>1147.8</v>
      </c>
      <c r="Z34" s="71">
        <v>513.41</v>
      </c>
      <c r="AA34" s="71">
        <v>873.88</v>
      </c>
      <c r="AB34" s="71">
        <v>11696.07</v>
      </c>
    </row>
    <row r="35" spans="1:28" s="9" customFormat="1" ht="16.5" hidden="1" customHeight="1" x14ac:dyDescent="0.2">
      <c r="A35" s="13" t="s">
        <v>100</v>
      </c>
      <c r="C35" s="9">
        <f>ENERO!$H$5</f>
        <v>2</v>
      </c>
      <c r="D35" s="9">
        <f>FEBRERO!$H$5</f>
        <v>1</v>
      </c>
      <c r="E35" s="9">
        <f>MARZO!$H$5</f>
        <v>2</v>
      </c>
      <c r="F35" s="9">
        <f>ABRIL!$H$5</f>
        <v>1</v>
      </c>
      <c r="G35" s="9">
        <f>MAYO!$H$5</f>
        <v>2</v>
      </c>
      <c r="H35" s="9">
        <f>JUNIO!$H$5</f>
        <v>5</v>
      </c>
      <c r="I35" s="9">
        <f>JULIO!$H$5</f>
        <v>1</v>
      </c>
      <c r="J35" s="9">
        <f>AGOSTO!$H$5</f>
        <v>4</v>
      </c>
      <c r="K35" s="9">
        <f>SEPTIEMBRE!$H$4</f>
        <v>1353</v>
      </c>
      <c r="L35" s="9">
        <f>OCTUBRE!$H$5</f>
        <v>6</v>
      </c>
      <c r="M35" s="9">
        <f>NOVIEMBRE!$H$5</f>
        <v>2</v>
      </c>
      <c r="N35" s="9">
        <f>DICIEMBRE!$H$5</f>
        <v>8</v>
      </c>
      <c r="O35" s="9">
        <f>SUM(C35:N35)</f>
        <v>1387</v>
      </c>
      <c r="P35" s="71">
        <v>7</v>
      </c>
      <c r="Q35" s="71">
        <v>8</v>
      </c>
      <c r="R35" s="71">
        <v>8</v>
      </c>
      <c r="S35" s="71">
        <v>7</v>
      </c>
      <c r="T35" s="71">
        <v>2</v>
      </c>
      <c r="U35" s="71">
        <v>7</v>
      </c>
      <c r="V35" s="71">
        <v>3</v>
      </c>
      <c r="W35" s="71">
        <v>5</v>
      </c>
      <c r="X35" s="71">
        <v>3</v>
      </c>
      <c r="Y35" s="71">
        <v>6</v>
      </c>
      <c r="Z35" s="71">
        <v>2</v>
      </c>
      <c r="AA35" s="71">
        <v>5</v>
      </c>
      <c r="AB35" s="71">
        <v>63</v>
      </c>
    </row>
    <row r="36" spans="1:28" s="12" customFormat="1" ht="16.5" hidden="1" customHeight="1" x14ac:dyDescent="0.2">
      <c r="A36" s="11" t="s">
        <v>1</v>
      </c>
      <c r="B36" s="9"/>
      <c r="C36" s="9">
        <f>ENERO!$E$5</f>
        <v>3334.52</v>
      </c>
      <c r="D36" s="9">
        <f>FEBRERO!$E$5</f>
        <v>4948.66</v>
      </c>
      <c r="E36" s="9">
        <f>MARZO!$E$5</f>
        <v>2601.75</v>
      </c>
      <c r="F36" s="9">
        <f>ABRIL!$E$5</f>
        <v>4111.1000000000004</v>
      </c>
      <c r="G36" s="9">
        <f>MAYO!$E$5</f>
        <v>4784.05</v>
      </c>
      <c r="H36" s="9">
        <f>JUNIO!$E$5</f>
        <v>6251.4</v>
      </c>
      <c r="I36" s="9">
        <f>JULIO!$E$5</f>
        <v>2953.68</v>
      </c>
      <c r="J36" s="9">
        <f>AGOSTO!$E$5</f>
        <v>2500.25</v>
      </c>
      <c r="K36" s="9">
        <f>SEPTIEMBRE!$E$5</f>
        <v>4360.2299999999996</v>
      </c>
      <c r="L36" s="9">
        <f>OCTUBRE!$E$5</f>
        <v>3823.88</v>
      </c>
      <c r="M36" s="9">
        <f>NOVIEMBRE!$E$5</f>
        <v>4723.68</v>
      </c>
      <c r="N36" s="9">
        <f>DICIEMBRE!$E$5</f>
        <v>2639.78</v>
      </c>
      <c r="O36" s="9">
        <f>SUM(C36:N36)</f>
        <v>47032.979999999996</v>
      </c>
      <c r="P36" s="71">
        <v>4311.95</v>
      </c>
      <c r="Q36" s="71">
        <v>1259.57</v>
      </c>
      <c r="R36" s="71">
        <v>4050.63</v>
      </c>
      <c r="S36" s="71">
        <v>1921.34</v>
      </c>
      <c r="T36" s="71">
        <v>2951.49</v>
      </c>
      <c r="U36" s="71">
        <v>3563.13</v>
      </c>
      <c r="V36" s="71">
        <v>3875.37</v>
      </c>
      <c r="W36" s="71">
        <v>2098.79</v>
      </c>
      <c r="X36" s="71">
        <v>3803.27</v>
      </c>
      <c r="Y36" s="71">
        <v>2144.6999999999998</v>
      </c>
      <c r="Z36" s="71">
        <v>3446.7</v>
      </c>
      <c r="AA36" s="71">
        <v>2624.25</v>
      </c>
      <c r="AB36" s="71">
        <v>36051.19</v>
      </c>
    </row>
    <row r="37" spans="1:28" s="12" customFormat="1" ht="16.5" customHeight="1" x14ac:dyDescent="0.2">
      <c r="A37" s="11" t="s">
        <v>57</v>
      </c>
      <c r="B37" s="51"/>
      <c r="C37" s="51">
        <f>IFERROR(+C34/(C32/(30.4166666666667)),"")</f>
        <v>2.4959303742943812</v>
      </c>
      <c r="D37" s="51">
        <f t="shared" ref="D37:O37" si="6">IFERROR(+D34/(D32/(30.4166666666667)),"")</f>
        <v>0.73783836646151946</v>
      </c>
      <c r="E37" s="51">
        <f t="shared" si="6"/>
        <v>3.3090751458362075</v>
      </c>
      <c r="F37" s="51">
        <f t="shared" si="6"/>
        <v>0.967672335160918</v>
      </c>
      <c r="G37" s="51">
        <f t="shared" si="6"/>
        <v>2.0822935870521491</v>
      </c>
      <c r="H37" s="51">
        <f t="shared" si="6"/>
        <v>4.1716014334726905</v>
      </c>
      <c r="I37" s="51">
        <f t="shared" si="6"/>
        <v>1.5493728831450591</v>
      </c>
      <c r="J37" s="51">
        <f t="shared" si="6"/>
        <v>7.2576492156810657</v>
      </c>
      <c r="K37" s="51">
        <f t="shared" si="6"/>
        <v>3.4235223857760642</v>
      </c>
      <c r="L37" s="51">
        <f t="shared" si="6"/>
        <v>8.0296539078516478</v>
      </c>
      <c r="M37" s="51">
        <f t="shared" si="6"/>
        <v>2.1465108900510943</v>
      </c>
      <c r="N37" s="51">
        <f t="shared" si="6"/>
        <v>14.113130739446554</v>
      </c>
      <c r="O37" s="51">
        <f t="shared" si="6"/>
        <v>3.7482047945184718</v>
      </c>
      <c r="P37" s="72">
        <v>7.8402896059889153</v>
      </c>
      <c r="Q37" s="72">
        <v>31.621523828389623</v>
      </c>
      <c r="R37" s="72">
        <v>9.1659993118532377</v>
      </c>
      <c r="S37" s="72">
        <v>16.804180181111526</v>
      </c>
      <c r="T37" s="72">
        <v>2.7895258959391289</v>
      </c>
      <c r="U37" s="72">
        <v>9.0872075642787173</v>
      </c>
      <c r="V37" s="72">
        <v>3.1190152223980325</v>
      </c>
      <c r="W37" s="72">
        <v>10.504223843657629</v>
      </c>
      <c r="X37" s="72">
        <v>2.8498092743724417</v>
      </c>
      <c r="Y37" s="72">
        <v>13.306545361685274</v>
      </c>
      <c r="Z37" s="72">
        <v>3.7191130158382411</v>
      </c>
      <c r="AA37" s="72">
        <v>8.266448347105305</v>
      </c>
      <c r="AB37" s="72">
        <v>8.0960105543503165</v>
      </c>
    </row>
    <row r="38" spans="1:28" s="12" customFormat="1" ht="15" customHeight="1" x14ac:dyDescent="0.2">
      <c r="A38" s="11" t="s">
        <v>49</v>
      </c>
      <c r="B38" s="81"/>
      <c r="C38" s="52">
        <f>IFERROR((C32-C36)*100/C32,"")</f>
        <v>17.610432737209873</v>
      </c>
      <c r="D38" s="52">
        <f t="shared" ref="D38:O38" si="7">IFERROR((D32-D36)*100/D32,"")</f>
        <v>17.507484680575843</v>
      </c>
      <c r="E38" s="52">
        <f t="shared" si="7"/>
        <v>18.51911007553835</v>
      </c>
      <c r="F38" s="52">
        <f t="shared" si="7"/>
        <v>18.184622426540095</v>
      </c>
      <c r="G38" s="52">
        <f t="shared" si="7"/>
        <v>15.031489881677613</v>
      </c>
      <c r="H38" s="52">
        <f t="shared" si="7"/>
        <v>16.208597887321119</v>
      </c>
      <c r="I38" s="52">
        <f t="shared" si="7"/>
        <v>19.365776154362749</v>
      </c>
      <c r="J38" s="52">
        <f t="shared" si="7"/>
        <v>16.86008619084356</v>
      </c>
      <c r="K38" s="52">
        <f t="shared" si="7"/>
        <v>19.298489147514957</v>
      </c>
      <c r="L38" s="52">
        <f t="shared" si="7"/>
        <v>17.219312924713535</v>
      </c>
      <c r="M38" s="52">
        <f t="shared" si="7"/>
        <v>18.547832249587447</v>
      </c>
      <c r="N38" s="52">
        <f t="shared" si="7"/>
        <v>18.296589526854486</v>
      </c>
      <c r="O38" s="52">
        <f t="shared" si="7"/>
        <v>17.598701845686161</v>
      </c>
      <c r="P38" s="73">
        <v>16.918752071274984</v>
      </c>
      <c r="Q38" s="73">
        <v>19.513208174115309</v>
      </c>
      <c r="R38" s="73">
        <v>18.496258453440426</v>
      </c>
      <c r="S38" s="73">
        <v>17.240339594846645</v>
      </c>
      <c r="T38" s="73">
        <v>19.377361119078255</v>
      </c>
      <c r="U38" s="73">
        <v>18.27289846529305</v>
      </c>
      <c r="V38" s="73">
        <v>17.025048549093999</v>
      </c>
      <c r="W38" s="73">
        <v>15.812337795177674</v>
      </c>
      <c r="X38" s="73">
        <v>18.618430343776883</v>
      </c>
      <c r="Y38" s="73">
        <v>18.256348882680509</v>
      </c>
      <c r="Z38" s="73">
        <v>17.914411120981399</v>
      </c>
      <c r="AA38" s="73">
        <v>18.386736620151947</v>
      </c>
      <c r="AB38" s="73">
        <v>8.2311557788944718</v>
      </c>
    </row>
    <row r="39" spans="1:28" s="12" customFormat="1" ht="16.5" hidden="1" customHeight="1" x14ac:dyDescent="0.2">
      <c r="A39" s="11" t="s">
        <v>50</v>
      </c>
      <c r="B39" s="20"/>
      <c r="C39" s="14" t="e">
        <f>(SUM($C33:C33)/+SUM(#REF!)-1)</f>
        <v>#REF!</v>
      </c>
      <c r="D39" s="14" t="e">
        <f>(SUM($C33:D33)/+SUM(#REF!)-1)</f>
        <v>#REF!</v>
      </c>
      <c r="E39" s="14" t="e">
        <f>(SUM($C33:E33)/+SUM(#REF!)-1)</f>
        <v>#REF!</v>
      </c>
      <c r="F39" s="14" t="e">
        <f>(SUM($C33:F33)/+SUM(#REF!)-1)</f>
        <v>#REF!</v>
      </c>
      <c r="G39" s="14" t="e">
        <f>(SUM($C33:G33)/+SUM(#REF!)-1)</f>
        <v>#REF!</v>
      </c>
      <c r="H39" s="14" t="e">
        <f>(SUM($C33:H33)/+SUM(#REF!)-1)</f>
        <v>#REF!</v>
      </c>
      <c r="I39" s="14" t="e">
        <f>(SUM($C33:I33)/+SUM(#REF!)-1)</f>
        <v>#REF!</v>
      </c>
      <c r="J39" s="14" t="e">
        <f>(SUM($C33:J33)/+SUM(#REF!)-1)</f>
        <v>#REF!</v>
      </c>
      <c r="K39" s="14" t="e">
        <f>(SUM($C33:K33)/+SUM(#REF!)-1)</f>
        <v>#REF!</v>
      </c>
      <c r="L39" s="14" t="e">
        <f>(SUM($C33:L33)/+SUM(#REF!)-1)</f>
        <v>#REF!</v>
      </c>
      <c r="M39" s="14" t="e">
        <f>(SUM($C33:M33)/+SUM(#REF!)-1)</f>
        <v>#REF!</v>
      </c>
      <c r="N39" s="14" t="e">
        <f>(SUM($C33:N33)/+SUM(#REF!)-1)</f>
        <v>#REF!</v>
      </c>
      <c r="O39" s="2">
        <f>O36/(O34/26)</f>
        <v>173.85841186071505</v>
      </c>
      <c r="P39" s="74" t="e">
        <v>#REF!</v>
      </c>
      <c r="Q39" s="74" t="e">
        <v>#REF!</v>
      </c>
      <c r="R39" s="74" t="e">
        <v>#REF!</v>
      </c>
      <c r="S39" s="74" t="e">
        <v>#REF!</v>
      </c>
      <c r="T39" s="74" t="e">
        <v>#REF!</v>
      </c>
      <c r="U39" s="74" t="e">
        <v>#REF!</v>
      </c>
      <c r="V39" s="74" t="e">
        <v>#REF!</v>
      </c>
      <c r="W39" s="74" t="e">
        <v>#REF!</v>
      </c>
      <c r="X39" s="74" t="e">
        <v>#REF!</v>
      </c>
      <c r="Y39" s="74" t="e">
        <v>#REF!</v>
      </c>
      <c r="Z39" s="74" t="e">
        <v>#REF!</v>
      </c>
      <c r="AA39" s="74" t="e">
        <v>#REF!</v>
      </c>
      <c r="AB39" s="75">
        <v>80.140674602665698</v>
      </c>
    </row>
    <row r="40" spans="1:28" s="12" customFormat="1" ht="16.5" hidden="1" customHeight="1" x14ac:dyDescent="0.2">
      <c r="A40" s="11" t="s">
        <v>51</v>
      </c>
      <c r="B40" s="20"/>
      <c r="C40" s="14" t="e">
        <f>(SUM($C32:C32)/+SUM(#REF!)-1)</f>
        <v>#REF!</v>
      </c>
      <c r="D40" s="14" t="e">
        <f>(SUM($C32:D32)/+SUM(#REF!)-1)</f>
        <v>#REF!</v>
      </c>
      <c r="E40" s="14" t="e">
        <f>(SUM($C32:E32)/+SUM(#REF!)-1)</f>
        <v>#REF!</v>
      </c>
      <c r="F40" s="14" t="e">
        <f>(SUM($C32:F32)/+SUM(#REF!)-1)</f>
        <v>#REF!</v>
      </c>
      <c r="G40" s="14" t="e">
        <f>(SUM($C32:G32)/+SUM(#REF!)-1)</f>
        <v>#REF!</v>
      </c>
      <c r="H40" s="14" t="e">
        <f>(SUM($C32:H32)/+SUM(#REF!)-1)</f>
        <v>#REF!</v>
      </c>
      <c r="I40" s="14" t="e">
        <f>(SUM($C32:I32)/+SUM(#REF!)-1)</f>
        <v>#REF!</v>
      </c>
      <c r="J40" s="14" t="e">
        <f>(SUM($C32:J32)/+SUM(#REF!)-1)</f>
        <v>#REF!</v>
      </c>
      <c r="K40" s="14" t="e">
        <f>(SUM($C32:K32)/+SUM(#REF!)-1)</f>
        <v>#REF!</v>
      </c>
      <c r="L40" s="14" t="e">
        <f>(SUM($C32:L32)/+SUM(#REF!)-1)</f>
        <v>#REF!</v>
      </c>
      <c r="M40" s="14" t="e">
        <f>(SUM($C32:M32)/+SUM(#REF!)-1)</f>
        <v>#REF!</v>
      </c>
      <c r="N40" s="14" t="e">
        <f>(SUM($C32:N32)/+SUM(#REF!)-1)</f>
        <v>#REF!</v>
      </c>
      <c r="O40" s="2">
        <f>O37/(O35/26)</f>
        <v>7.026195000539312E-2</v>
      </c>
      <c r="P40" s="74" t="e">
        <v>#REF!</v>
      </c>
      <c r="Q40" s="74" t="e">
        <v>#REF!</v>
      </c>
      <c r="R40" s="74" t="e">
        <v>#REF!</v>
      </c>
      <c r="S40" s="74" t="e">
        <v>#REF!</v>
      </c>
      <c r="T40" s="74" t="e">
        <v>#REF!</v>
      </c>
      <c r="U40" s="74" t="e">
        <v>#REF!</v>
      </c>
      <c r="V40" s="74" t="e">
        <v>#REF!</v>
      </c>
      <c r="W40" s="74" t="e">
        <v>#REF!</v>
      </c>
      <c r="X40" s="74" t="e">
        <v>#REF!</v>
      </c>
      <c r="Y40" s="74" t="e">
        <v>#REF!</v>
      </c>
      <c r="Z40" s="74" t="e">
        <v>#REF!</v>
      </c>
      <c r="AA40" s="74" t="e">
        <v>#REF!</v>
      </c>
      <c r="AB40" s="75">
        <v>3.341210704969972</v>
      </c>
    </row>
    <row r="41" spans="1:28" s="5" customFormat="1" ht="21.75" customHeight="1" x14ac:dyDescent="0.2">
      <c r="A41" s="10" t="s">
        <v>58</v>
      </c>
      <c r="B41" s="15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s="12" customFormat="1" ht="16.5" customHeight="1" x14ac:dyDescent="0.2">
      <c r="A42" s="11" t="s">
        <v>3</v>
      </c>
      <c r="B42" s="20"/>
      <c r="C42" s="9">
        <f>ENERO!$D6</f>
        <v>1393.87</v>
      </c>
      <c r="D42" s="9">
        <f>FEBRERO!$D6</f>
        <v>1155.97</v>
      </c>
      <c r="E42" s="9">
        <f>MARZO!$D6</f>
        <v>915.88</v>
      </c>
      <c r="F42" s="9">
        <f>ABRIL!$D6</f>
        <v>1034.54</v>
      </c>
      <c r="G42" s="9">
        <f>MAYO!$D6</f>
        <v>1266.9000000000001</v>
      </c>
      <c r="H42" s="9">
        <f>JUNIO!$D6</f>
        <v>1369.12</v>
      </c>
      <c r="I42" s="9">
        <f>JULIO!$D6</f>
        <v>932.48</v>
      </c>
      <c r="J42" s="9">
        <f>AGOSTO!$D6</f>
        <v>994.81</v>
      </c>
      <c r="K42" s="9">
        <f>SEPTIEMBRE!$D6</f>
        <v>1357.07</v>
      </c>
      <c r="L42" s="9">
        <f>OCTUBRE!$D6</f>
        <v>1336.25</v>
      </c>
      <c r="M42" s="9">
        <f>NOVIEMBRE!$D6</f>
        <v>1326.8</v>
      </c>
      <c r="N42" s="9">
        <f>DICIEMBRE!$D6</f>
        <v>1507.74</v>
      </c>
      <c r="O42" s="9">
        <f>SUM(C42:N42)</f>
        <v>14591.429999999998</v>
      </c>
      <c r="P42" s="71">
        <v>1746.9</v>
      </c>
      <c r="Q42" s="71">
        <v>1089.96</v>
      </c>
      <c r="R42" s="71">
        <v>1170.68</v>
      </c>
      <c r="S42" s="71">
        <v>851.15</v>
      </c>
      <c r="T42" s="71">
        <v>943.09</v>
      </c>
      <c r="U42" s="71">
        <v>910.89</v>
      </c>
      <c r="V42" s="71">
        <v>929.78</v>
      </c>
      <c r="W42" s="71">
        <v>1086.23</v>
      </c>
      <c r="X42" s="71">
        <v>1293.6099999999999</v>
      </c>
      <c r="Y42" s="71">
        <v>1272.33</v>
      </c>
      <c r="Z42" s="71">
        <v>1116.6400000000001</v>
      </c>
      <c r="AA42" s="71">
        <v>1263.6199999999999</v>
      </c>
      <c r="AB42" s="71">
        <v>13674.880000000001</v>
      </c>
    </row>
    <row r="43" spans="1:28" s="12" customFormat="1" ht="16.5" customHeight="1" x14ac:dyDescent="0.2">
      <c r="A43" s="12" t="s">
        <v>4</v>
      </c>
      <c r="B43" s="20"/>
      <c r="C43" s="9">
        <f>ENERO!$C6</f>
        <v>211</v>
      </c>
      <c r="D43" s="9">
        <f>FEBRERO!$C6</f>
        <v>173</v>
      </c>
      <c r="E43" s="9">
        <f>MARZO!$C6</f>
        <v>143</v>
      </c>
      <c r="F43" s="9">
        <f>ABRIL!$C6</f>
        <v>156</v>
      </c>
      <c r="G43" s="9">
        <f>MAYO!$C6</f>
        <v>183</v>
      </c>
      <c r="H43" s="9">
        <f>JUNIO!$C6</f>
        <v>169</v>
      </c>
      <c r="I43" s="9">
        <f>JULIO!$C6</f>
        <v>141</v>
      </c>
      <c r="J43" s="9">
        <f>AGOSTO!$C6</f>
        <v>140</v>
      </c>
      <c r="K43" s="9">
        <f>SEPTIEMBRE!$C6</f>
        <v>193</v>
      </c>
      <c r="L43" s="9">
        <f>OCTUBRE!$C6</f>
        <v>201</v>
      </c>
      <c r="M43" s="9">
        <f>NOVIEMBRE!$C6</f>
        <v>197</v>
      </c>
      <c r="N43" s="9">
        <f>DICIEMBRE!$C6</f>
        <v>222</v>
      </c>
      <c r="O43" s="9">
        <f>SUM(C43:N43)</f>
        <v>2129</v>
      </c>
      <c r="P43" s="71">
        <v>275</v>
      </c>
      <c r="Q43" s="71">
        <v>172</v>
      </c>
      <c r="R43" s="71">
        <v>183</v>
      </c>
      <c r="S43" s="71">
        <v>131</v>
      </c>
      <c r="T43" s="71">
        <v>148</v>
      </c>
      <c r="U43" s="71">
        <v>135</v>
      </c>
      <c r="V43" s="71">
        <v>141</v>
      </c>
      <c r="W43" s="71">
        <v>168</v>
      </c>
      <c r="X43" s="71">
        <v>201</v>
      </c>
      <c r="Y43" s="71">
        <v>191</v>
      </c>
      <c r="Z43" s="71">
        <v>171</v>
      </c>
      <c r="AA43" s="71">
        <v>190</v>
      </c>
      <c r="AB43" s="71">
        <v>2106</v>
      </c>
    </row>
    <row r="44" spans="1:28" s="12" customFormat="1" ht="16.5" customHeight="1" x14ac:dyDescent="0.2">
      <c r="A44" s="11" t="s">
        <v>55</v>
      </c>
      <c r="B44" s="20"/>
      <c r="C44" s="9">
        <f>ENERO!$I6</f>
        <v>5216.8999999999996</v>
      </c>
      <c r="D44" s="9">
        <f>FEBRERO!$I6</f>
        <v>4984.6400000000003</v>
      </c>
      <c r="E44" s="9">
        <f>MARZO!$I6</f>
        <v>4711.3500000000004</v>
      </c>
      <c r="F44" s="9">
        <f>ABRIL!$I6</f>
        <v>4374.84</v>
      </c>
      <c r="G44" s="9">
        <f>MAYO!$I6</f>
        <v>4194.32</v>
      </c>
      <c r="H44" s="9">
        <f>JUNIO!$I6</f>
        <v>4593.26</v>
      </c>
      <c r="I44" s="9">
        <f>JULIO!$I6</f>
        <v>4026.4</v>
      </c>
      <c r="J44" s="9">
        <f>AGOSTO!$I6</f>
        <v>3527.21</v>
      </c>
      <c r="K44" s="9">
        <f>SEPTIEMBRE!$I6</f>
        <v>4955.6899999999996</v>
      </c>
      <c r="L44" s="9">
        <f>OCTUBRE!$I6</f>
        <v>4832.88</v>
      </c>
      <c r="M44" s="9">
        <f>NOVIEMBRE!$I6</f>
        <v>4117.92</v>
      </c>
      <c r="N44" s="9">
        <f>DICIEMBRE!$I6</f>
        <v>3692.72</v>
      </c>
      <c r="O44" s="9">
        <f>SUM(C44:N44)</f>
        <v>53228.130000000005</v>
      </c>
      <c r="P44" s="71">
        <v>2843.03</v>
      </c>
      <c r="Q44" s="71">
        <v>3911.14</v>
      </c>
      <c r="R44" s="71">
        <v>3322.43</v>
      </c>
      <c r="S44" s="71">
        <v>3618.49</v>
      </c>
      <c r="T44" s="71">
        <v>3366.07</v>
      </c>
      <c r="U44" s="71">
        <v>3780.77</v>
      </c>
      <c r="V44" s="71">
        <v>3395.45</v>
      </c>
      <c r="W44" s="71">
        <v>3230.1</v>
      </c>
      <c r="X44" s="71">
        <v>4248.1000000000004</v>
      </c>
      <c r="Y44" s="71">
        <v>3795.9</v>
      </c>
      <c r="Z44" s="71">
        <v>4274.04</v>
      </c>
      <c r="AA44" s="71">
        <v>5960.66</v>
      </c>
      <c r="AB44" s="71">
        <v>45746.180000000008</v>
      </c>
    </row>
    <row r="45" spans="1:28" s="9" customFormat="1" ht="16.5" hidden="1" customHeight="1" x14ac:dyDescent="0.2">
      <c r="A45" s="13" t="s">
        <v>100</v>
      </c>
      <c r="B45" s="20"/>
      <c r="C45" s="9">
        <f>ENERO!$H6</f>
        <v>709</v>
      </c>
      <c r="D45" s="9">
        <f>FEBRERO!$H6</f>
        <v>690</v>
      </c>
      <c r="E45" s="9">
        <f>MARZO!$H6</f>
        <v>652</v>
      </c>
      <c r="F45" s="9">
        <f>ABRIL!$H6</f>
        <v>599</v>
      </c>
      <c r="G45" s="9">
        <f>MAYO!$H6</f>
        <v>578</v>
      </c>
      <c r="H45" s="9">
        <f>JUNIO!$H6</f>
        <v>636</v>
      </c>
      <c r="I45" s="9">
        <f>JULIO!$H6</f>
        <v>559</v>
      </c>
      <c r="J45" s="9">
        <f>AGOSTO!$H6</f>
        <v>490</v>
      </c>
      <c r="K45" s="9">
        <f>SEPTIEMBRE!$H5</f>
        <v>3</v>
      </c>
      <c r="L45" s="9">
        <f>OCTUBRE!$H6</f>
        <v>689</v>
      </c>
      <c r="M45" s="9">
        <f>NOVIEMBRE!$H6</f>
        <v>574</v>
      </c>
      <c r="N45" s="9">
        <f>DICIEMBRE!$H6</f>
        <v>517</v>
      </c>
      <c r="O45" s="9">
        <f>SUM(C45:N45)</f>
        <v>6696</v>
      </c>
      <c r="P45" s="71">
        <v>453</v>
      </c>
      <c r="Q45" s="71">
        <v>594</v>
      </c>
      <c r="R45" s="71">
        <v>501</v>
      </c>
      <c r="S45" s="71">
        <v>557</v>
      </c>
      <c r="T45" s="71">
        <v>518</v>
      </c>
      <c r="U45" s="71">
        <v>581</v>
      </c>
      <c r="V45" s="71">
        <v>520</v>
      </c>
      <c r="W45" s="71">
        <v>492</v>
      </c>
      <c r="X45" s="71">
        <v>615</v>
      </c>
      <c r="Y45" s="71">
        <v>552</v>
      </c>
      <c r="Z45" s="71">
        <v>629</v>
      </c>
      <c r="AA45" s="71">
        <v>834</v>
      </c>
      <c r="AB45" s="71">
        <v>6846</v>
      </c>
    </row>
    <row r="46" spans="1:28" s="12" customFormat="1" ht="16.5" hidden="1" customHeight="1" x14ac:dyDescent="0.2">
      <c r="A46" s="11" t="s">
        <v>1</v>
      </c>
      <c r="B46" s="20"/>
      <c r="C46" s="9">
        <f>ENERO!$E6</f>
        <v>837.63</v>
      </c>
      <c r="D46" s="9">
        <f>FEBRERO!$E6</f>
        <v>703.84</v>
      </c>
      <c r="E46" s="9">
        <f>MARZO!$E6</f>
        <v>549.79999999999995</v>
      </c>
      <c r="F46" s="9">
        <f>ABRIL!$E6</f>
        <v>623.20000000000005</v>
      </c>
      <c r="G46" s="9">
        <f>MAYO!$E6</f>
        <v>785.3</v>
      </c>
      <c r="H46" s="9">
        <f>JUNIO!$E6</f>
        <v>910.26</v>
      </c>
      <c r="I46" s="9">
        <f>JULIO!$E6</f>
        <v>581.73</v>
      </c>
      <c r="J46" s="9">
        <f>AGOSTO!$E6</f>
        <v>639.57000000000005</v>
      </c>
      <c r="K46" s="9">
        <f>SEPTIEMBRE!$E6</f>
        <v>852.14</v>
      </c>
      <c r="L46" s="9">
        <f>OCTUBRE!$E6</f>
        <v>797.28</v>
      </c>
      <c r="M46" s="9">
        <f>NOVIEMBRE!$E6</f>
        <v>784.49</v>
      </c>
      <c r="N46" s="9">
        <f>DICIEMBRE!$E6</f>
        <v>889.15</v>
      </c>
      <c r="O46" s="9">
        <f>SUM(C46:N46)</f>
        <v>8954.39</v>
      </c>
      <c r="P46" s="71">
        <v>1065.6300000000001</v>
      </c>
      <c r="Q46" s="71">
        <v>655.84</v>
      </c>
      <c r="R46" s="71">
        <v>731.2</v>
      </c>
      <c r="S46" s="71">
        <v>538.29</v>
      </c>
      <c r="T46" s="71">
        <v>584.72</v>
      </c>
      <c r="U46" s="71">
        <v>581.17999999999995</v>
      </c>
      <c r="V46" s="71">
        <v>592.41999999999996</v>
      </c>
      <c r="W46" s="71">
        <v>695.78</v>
      </c>
      <c r="X46" s="71">
        <v>800.26</v>
      </c>
      <c r="Y46" s="71">
        <v>783.36</v>
      </c>
      <c r="Z46" s="71">
        <v>693.18</v>
      </c>
      <c r="AA46" s="71">
        <v>757.42</v>
      </c>
      <c r="AB46" s="71">
        <v>8479.2800000000007</v>
      </c>
    </row>
    <row r="47" spans="1:28" s="12" customFormat="1" ht="16.5" customHeight="1" x14ac:dyDescent="0.2">
      <c r="A47" s="11" t="s">
        <v>57</v>
      </c>
      <c r="B47" s="51"/>
      <c r="C47" s="51">
        <f>IFERROR(+C44/(C42/(30.4166666666667)),"")</f>
        <v>113.84182766924712</v>
      </c>
      <c r="D47" s="51">
        <f t="shared" ref="D47:O47" si="8">IFERROR(+D44/(D42/(30.4166666666667)),"")</f>
        <v>131.15922846902038</v>
      </c>
      <c r="E47" s="51">
        <f t="shared" si="8"/>
        <v>156.46543488229918</v>
      </c>
      <c r="F47" s="51">
        <f t="shared" si="8"/>
        <v>128.62533106501456</v>
      </c>
      <c r="G47" s="51">
        <f t="shared" si="8"/>
        <v>100.70031836240702</v>
      </c>
      <c r="H47" s="51">
        <f t="shared" si="8"/>
        <v>102.04485971524301</v>
      </c>
      <c r="I47" s="51">
        <f t="shared" si="8"/>
        <v>131.33758007320992</v>
      </c>
      <c r="J47" s="51">
        <f t="shared" si="8"/>
        <v>107.8456899642479</v>
      </c>
      <c r="K47" s="51">
        <f t="shared" si="8"/>
        <v>111.07427828581686</v>
      </c>
      <c r="L47" s="51">
        <f t="shared" si="8"/>
        <v>110.00942937324615</v>
      </c>
      <c r="M47" s="51">
        <f t="shared" si="8"/>
        <v>94.402622851974783</v>
      </c>
      <c r="N47" s="51">
        <f t="shared" si="8"/>
        <v>74.495757447128454</v>
      </c>
      <c r="O47" s="51">
        <f t="shared" si="8"/>
        <v>110.95706777882648</v>
      </c>
      <c r="P47" s="72">
        <v>49.502258763142379</v>
      </c>
      <c r="Q47" s="72">
        <v>109.14514447013357</v>
      </c>
      <c r="R47" s="72">
        <v>86.323543439140863</v>
      </c>
      <c r="S47" s="72">
        <v>129.31023223481969</v>
      </c>
      <c r="T47" s="72">
        <v>108.56294644908415</v>
      </c>
      <c r="U47" s="72">
        <v>126.24841729883241</v>
      </c>
      <c r="V47" s="72">
        <v>111.07818068073463</v>
      </c>
      <c r="W47" s="72">
        <v>90.449421393259342</v>
      </c>
      <c r="X47" s="72">
        <v>99.885623693900655</v>
      </c>
      <c r="Y47" s="72">
        <v>90.745816729936521</v>
      </c>
      <c r="Z47" s="72">
        <v>116.42252650809583</v>
      </c>
      <c r="AA47" s="72">
        <v>143.47937539239135</v>
      </c>
      <c r="AB47" s="72">
        <v>101.75199404552983</v>
      </c>
    </row>
    <row r="48" spans="1:28" s="12" customFormat="1" ht="15" customHeight="1" x14ac:dyDescent="0.2">
      <c r="A48" s="11" t="s">
        <v>49</v>
      </c>
      <c r="B48" s="81"/>
      <c r="C48" s="52">
        <f>IFERROR((C42-C46)*100/C42,"")</f>
        <v>39.906160545818473</v>
      </c>
      <c r="D48" s="52">
        <f t="shared" ref="D48:O48" si="9">IFERROR((D42-D46)*100/D42,"")</f>
        <v>39.112606728548315</v>
      </c>
      <c r="E48" s="52">
        <f t="shared" si="9"/>
        <v>39.970301786260215</v>
      </c>
      <c r="F48" s="52">
        <f t="shared" si="9"/>
        <v>39.760666576449431</v>
      </c>
      <c r="G48" s="52">
        <f t="shared" si="9"/>
        <v>38.014050043413064</v>
      </c>
      <c r="H48" s="52">
        <f t="shared" si="9"/>
        <v>33.514958513497717</v>
      </c>
      <c r="I48" s="52">
        <f t="shared" si="9"/>
        <v>37.614747769389155</v>
      </c>
      <c r="J48" s="52">
        <f t="shared" si="9"/>
        <v>35.709331430122333</v>
      </c>
      <c r="K48" s="52">
        <f t="shared" si="9"/>
        <v>37.207365869115073</v>
      </c>
      <c r="L48" s="52">
        <f t="shared" si="9"/>
        <v>40.334518241347055</v>
      </c>
      <c r="M48" s="52">
        <f t="shared" si="9"/>
        <v>40.873530298462462</v>
      </c>
      <c r="N48" s="52">
        <f t="shared" si="9"/>
        <v>41.027630758618862</v>
      </c>
      <c r="O48" s="52">
        <f t="shared" si="9"/>
        <v>38.632539785339745</v>
      </c>
      <c r="P48" s="73">
        <v>38.998797870513478</v>
      </c>
      <c r="Q48" s="73">
        <v>39.828984549891736</v>
      </c>
      <c r="R48" s="73">
        <v>37.540574708716299</v>
      </c>
      <c r="S48" s="73">
        <v>36.757328320507547</v>
      </c>
      <c r="T48" s="73">
        <v>37.999554655441152</v>
      </c>
      <c r="U48" s="73">
        <v>36.196467191428162</v>
      </c>
      <c r="V48" s="73">
        <v>36.283852094043752</v>
      </c>
      <c r="W48" s="73">
        <v>35.945425922686731</v>
      </c>
      <c r="X48" s="73">
        <v>38.137460285557466</v>
      </c>
      <c r="Y48" s="73">
        <v>38.431067411756381</v>
      </c>
      <c r="Z48" s="73">
        <v>37.922696661412822</v>
      </c>
      <c r="AA48" s="73">
        <v>40.059511562020226</v>
      </c>
      <c r="AB48" s="73">
        <v>37.993752047549961</v>
      </c>
    </row>
    <row r="49" spans="1:28" s="12" customFormat="1" ht="16.5" hidden="1" customHeight="1" x14ac:dyDescent="0.2">
      <c r="A49" s="11" t="s">
        <v>50</v>
      </c>
      <c r="B49" s="20"/>
      <c r="C49" s="14" t="e">
        <f>(SUM($C43:C43)/+SUM(#REF!)-1)</f>
        <v>#REF!</v>
      </c>
      <c r="D49" s="14" t="e">
        <f>(SUM($C43:D43)/+SUM(#REF!)-1)</f>
        <v>#REF!</v>
      </c>
      <c r="E49" s="14" t="e">
        <f>(SUM($C43:E43)/+SUM(#REF!)-1)</f>
        <v>#REF!</v>
      </c>
      <c r="F49" s="14" t="e">
        <f>(SUM($C43:F43)/+SUM(#REF!)-1)</f>
        <v>#REF!</v>
      </c>
      <c r="G49" s="14" t="e">
        <f>(SUM($C43:G43)/+SUM(#REF!)-1)</f>
        <v>#REF!</v>
      </c>
      <c r="H49" s="14" t="e">
        <f>(SUM($C43:H43)/+SUM(#REF!)-1)</f>
        <v>#REF!</v>
      </c>
      <c r="I49" s="14" t="e">
        <f>(SUM($C43:I43)/+SUM(#REF!)-1)</f>
        <v>#REF!</v>
      </c>
      <c r="J49" s="14" t="e">
        <f>(SUM($C43:J43)/+SUM(#REF!)-1)</f>
        <v>#REF!</v>
      </c>
      <c r="K49" s="14" t="e">
        <f>(SUM($C43:K43)/+SUM(#REF!)-1)</f>
        <v>#REF!</v>
      </c>
      <c r="L49" s="14" t="e">
        <f>(SUM($C43:L43)/+SUM(#REF!)-1)</f>
        <v>#REF!</v>
      </c>
      <c r="M49" s="14" t="e">
        <f>(SUM($C43:M43)/+SUM(#REF!)-1)</f>
        <v>#REF!</v>
      </c>
      <c r="N49" s="14" t="e">
        <f>(SUM($C43:N43)/+SUM(#REF!)-1)</f>
        <v>#REF!</v>
      </c>
      <c r="O49" s="14"/>
      <c r="P49" s="74" t="e">
        <v>#REF!</v>
      </c>
      <c r="Q49" s="74" t="e">
        <v>#REF!</v>
      </c>
      <c r="R49" s="74" t="e">
        <v>#REF!</v>
      </c>
      <c r="S49" s="74" t="e">
        <v>#REF!</v>
      </c>
      <c r="T49" s="74" t="e">
        <v>#REF!</v>
      </c>
      <c r="U49" s="74" t="e">
        <v>#REF!</v>
      </c>
      <c r="V49" s="74" t="e">
        <v>#REF!</v>
      </c>
      <c r="W49" s="74" t="e">
        <v>#REF!</v>
      </c>
      <c r="X49" s="74" t="e">
        <v>#REF!</v>
      </c>
      <c r="Y49" s="74" t="e">
        <v>#REF!</v>
      </c>
      <c r="Z49" s="74" t="e">
        <v>#REF!</v>
      </c>
      <c r="AA49" s="74" t="e">
        <v>#REF!</v>
      </c>
      <c r="AB49" s="74"/>
    </row>
    <row r="50" spans="1:28" s="12" customFormat="1" ht="16.5" hidden="1" customHeight="1" x14ac:dyDescent="0.2">
      <c r="A50" s="11" t="s">
        <v>51</v>
      </c>
      <c r="B50" s="20"/>
      <c r="C50" s="14" t="e">
        <f>(SUM($C42:C42)/+SUM(#REF!)-1)</f>
        <v>#REF!</v>
      </c>
      <c r="D50" s="14" t="e">
        <f>(SUM($C42:D42)/+SUM(#REF!)-1)</f>
        <v>#REF!</v>
      </c>
      <c r="E50" s="14" t="e">
        <f>(SUM($C42:E42)/+SUM(#REF!)-1)</f>
        <v>#REF!</v>
      </c>
      <c r="F50" s="14" t="e">
        <f>(SUM($C42:F42)/+SUM(#REF!)-1)</f>
        <v>#REF!</v>
      </c>
      <c r="G50" s="14" t="e">
        <f>(SUM($C42:G42)/+SUM(#REF!)-1)</f>
        <v>#REF!</v>
      </c>
      <c r="H50" s="14" t="e">
        <f>(SUM($C42:H42)/+SUM(#REF!)-1)</f>
        <v>#REF!</v>
      </c>
      <c r="I50" s="14" t="e">
        <f>(SUM($C42:I42)/+SUM(#REF!)-1)</f>
        <v>#REF!</v>
      </c>
      <c r="J50" s="14" t="e">
        <f>(SUM($C42:J42)/+SUM(#REF!)-1)</f>
        <v>#REF!</v>
      </c>
      <c r="K50" s="14" t="e">
        <f>(SUM($C42:K42)/+SUM(#REF!)-1)</f>
        <v>#REF!</v>
      </c>
      <c r="L50" s="14" t="e">
        <f>(SUM($C42:L42)/+SUM(#REF!)-1)</f>
        <v>#REF!</v>
      </c>
      <c r="M50" s="14" t="e">
        <f>(SUM($C42:M42)/+SUM(#REF!)-1)</f>
        <v>#REF!</v>
      </c>
      <c r="N50" s="14" t="e">
        <f>(SUM($C42:N42)/+SUM(#REF!)-1)</f>
        <v>#REF!</v>
      </c>
      <c r="O50" s="14"/>
      <c r="P50" s="74" t="e">
        <v>#REF!</v>
      </c>
      <c r="Q50" s="74" t="e">
        <v>#REF!</v>
      </c>
      <c r="R50" s="74" t="e">
        <v>#REF!</v>
      </c>
      <c r="S50" s="74" t="e">
        <v>#REF!</v>
      </c>
      <c r="T50" s="74" t="e">
        <v>#REF!</v>
      </c>
      <c r="U50" s="74" t="e">
        <v>#REF!</v>
      </c>
      <c r="V50" s="74" t="e">
        <v>#REF!</v>
      </c>
      <c r="W50" s="74" t="e">
        <v>#REF!</v>
      </c>
      <c r="X50" s="74" t="e">
        <v>#REF!</v>
      </c>
      <c r="Y50" s="74" t="e">
        <v>#REF!</v>
      </c>
      <c r="Z50" s="74" t="e">
        <v>#REF!</v>
      </c>
      <c r="AA50" s="74" t="e">
        <v>#REF!</v>
      </c>
      <c r="AB50" s="74"/>
    </row>
    <row r="51" spans="1:28" s="12" customFormat="1" ht="16.5" hidden="1" customHeight="1" x14ac:dyDescent="0.2">
      <c r="A51" s="11" t="s">
        <v>50</v>
      </c>
      <c r="B51" s="20"/>
      <c r="C51" s="14" t="e">
        <f>(SUM(#REF!)/+SUM(#REF!)-1)</f>
        <v>#REF!</v>
      </c>
      <c r="D51" s="14" t="e">
        <f>(SUM(#REF!)/+SUM(#REF!)-1)</f>
        <v>#REF!</v>
      </c>
      <c r="E51" s="14" t="e">
        <f>(SUM(#REF!)/+SUM(#REF!)-1)</f>
        <v>#REF!</v>
      </c>
      <c r="F51" s="14" t="e">
        <f>(SUM(#REF!)/+SUM(#REF!)-1)</f>
        <v>#REF!</v>
      </c>
      <c r="G51" s="14" t="e">
        <f>(SUM(#REF!)/+SUM(#REF!)-1)</f>
        <v>#REF!</v>
      </c>
      <c r="H51" s="14" t="e">
        <f>(SUM(#REF!)/+SUM(#REF!)-1)</f>
        <v>#REF!</v>
      </c>
      <c r="I51" s="14" t="e">
        <f>(SUM(#REF!)/+SUM(#REF!)-1)</f>
        <v>#REF!</v>
      </c>
      <c r="J51" s="14" t="e">
        <f>(SUM(#REF!)/+SUM(#REF!)-1)</f>
        <v>#REF!</v>
      </c>
      <c r="K51" s="14" t="e">
        <f>(SUM(#REF!)/+SUM(#REF!)-1)</f>
        <v>#REF!</v>
      </c>
      <c r="L51" s="14" t="e">
        <f>(SUM(#REF!)/+SUM(#REF!)-1)</f>
        <v>#REF!</v>
      </c>
      <c r="M51" s="14" t="e">
        <f>(SUM(#REF!)/+SUM(#REF!)-1)</f>
        <v>#REF!</v>
      </c>
      <c r="N51" s="14" t="e">
        <f>(SUM(#REF!)/+SUM(#REF!)-1)</f>
        <v>#REF!</v>
      </c>
      <c r="O51" s="14"/>
      <c r="P51" s="74" t="e">
        <v>#REF!</v>
      </c>
      <c r="Q51" s="74" t="e">
        <v>#REF!</v>
      </c>
      <c r="R51" s="74" t="e">
        <v>#REF!</v>
      </c>
      <c r="S51" s="74" t="e">
        <v>#REF!</v>
      </c>
      <c r="T51" s="74" t="e">
        <v>#REF!</v>
      </c>
      <c r="U51" s="74" t="e">
        <v>#REF!</v>
      </c>
      <c r="V51" s="74" t="e">
        <v>#REF!</v>
      </c>
      <c r="W51" s="74" t="e">
        <v>#REF!</v>
      </c>
      <c r="X51" s="74" t="e">
        <v>#REF!</v>
      </c>
      <c r="Y51" s="74" t="e">
        <v>#REF!</v>
      </c>
      <c r="Z51" s="74" t="e">
        <v>#REF!</v>
      </c>
      <c r="AA51" s="74" t="e">
        <v>#REF!</v>
      </c>
      <c r="AB51" s="74"/>
    </row>
    <row r="52" spans="1:28" s="12" customFormat="1" ht="16.5" hidden="1" customHeight="1" x14ac:dyDescent="0.2">
      <c r="A52" s="11" t="s">
        <v>51</v>
      </c>
      <c r="B52" s="20"/>
      <c r="C52" s="14" t="e">
        <f>(SUM(#REF!)/+SUM(#REF!)-1)</f>
        <v>#REF!</v>
      </c>
      <c r="D52" s="14" t="e">
        <f>(SUM(#REF!)/+SUM(#REF!)-1)</f>
        <v>#REF!</v>
      </c>
      <c r="E52" s="14" t="e">
        <f>(SUM(#REF!)/+SUM(#REF!)-1)</f>
        <v>#REF!</v>
      </c>
      <c r="F52" s="14" t="e">
        <f>(SUM(#REF!)/+SUM(#REF!)-1)</f>
        <v>#REF!</v>
      </c>
      <c r="G52" s="14" t="e">
        <f>(SUM(#REF!)/+SUM(#REF!)-1)</f>
        <v>#REF!</v>
      </c>
      <c r="H52" s="14" t="e">
        <f>(SUM(#REF!)/+SUM(#REF!)-1)</f>
        <v>#REF!</v>
      </c>
      <c r="I52" s="14" t="e">
        <f>(SUM(#REF!)/+SUM(#REF!)-1)</f>
        <v>#REF!</v>
      </c>
      <c r="J52" s="14" t="e">
        <f>(SUM(#REF!)/+SUM(#REF!)-1)</f>
        <v>#REF!</v>
      </c>
      <c r="K52" s="14" t="e">
        <f>(SUM(#REF!)/+SUM(#REF!)-1)</f>
        <v>#REF!</v>
      </c>
      <c r="L52" s="14" t="e">
        <f>(SUM(#REF!)/+SUM(#REF!)-1)</f>
        <v>#REF!</v>
      </c>
      <c r="M52" s="14" t="e">
        <f>(SUM(#REF!)/+SUM(#REF!)-1)</f>
        <v>#REF!</v>
      </c>
      <c r="N52" s="14" t="e">
        <f>(SUM(#REF!)/+SUM(#REF!)-1)</f>
        <v>#REF!</v>
      </c>
      <c r="O52" s="14"/>
      <c r="P52" s="74" t="e">
        <v>#REF!</v>
      </c>
      <c r="Q52" s="74" t="e">
        <v>#REF!</v>
      </c>
      <c r="R52" s="74" t="e">
        <v>#REF!</v>
      </c>
      <c r="S52" s="74" t="e">
        <v>#REF!</v>
      </c>
      <c r="T52" s="74" t="e">
        <v>#REF!</v>
      </c>
      <c r="U52" s="74" t="e">
        <v>#REF!</v>
      </c>
      <c r="V52" s="74" t="e">
        <v>#REF!</v>
      </c>
      <c r="W52" s="74" t="e">
        <v>#REF!</v>
      </c>
      <c r="X52" s="74" t="e">
        <v>#REF!</v>
      </c>
      <c r="Y52" s="74" t="e">
        <v>#REF!</v>
      </c>
      <c r="Z52" s="74" t="e">
        <v>#REF!</v>
      </c>
      <c r="AA52" s="74" t="e">
        <v>#REF!</v>
      </c>
      <c r="AB52" s="74"/>
    </row>
    <row r="53" spans="1:28" s="5" customFormat="1" ht="21.75" customHeight="1" x14ac:dyDescent="0.2">
      <c r="A53" s="10" t="s">
        <v>30</v>
      </c>
      <c r="B53" s="15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1:28" s="12" customFormat="1" ht="16.5" customHeight="1" x14ac:dyDescent="0.2">
      <c r="A54" s="11" t="s">
        <v>3</v>
      </c>
      <c r="B54" s="20"/>
      <c r="C54" s="9">
        <f>ENERO!$D$7</f>
        <v>87.45</v>
      </c>
      <c r="D54" s="9">
        <f>FEBRERO!$D$7</f>
        <v>28.1</v>
      </c>
      <c r="E54" s="9">
        <f>MARZO!$D$7</f>
        <v>11.65</v>
      </c>
      <c r="F54" s="9">
        <f>ABRIL!$D$7</f>
        <v>42.6</v>
      </c>
      <c r="G54" s="9">
        <f>MAYO!$D$7</f>
        <v>0</v>
      </c>
      <c r="H54" s="9">
        <f>JUNIO!$D$7</f>
        <v>7.95</v>
      </c>
      <c r="I54" s="9">
        <f>JULIO!$D$7</f>
        <v>92.85</v>
      </c>
      <c r="J54" s="9">
        <f>AGOSTO!$D$7</f>
        <v>77.599999999999994</v>
      </c>
      <c r="K54" s="9">
        <f>SEPTIEMBRE!$D$7</f>
        <v>27.6</v>
      </c>
      <c r="L54" s="9">
        <f>OCTUBRE!$D$7</f>
        <v>0</v>
      </c>
      <c r="M54" s="9">
        <f>NOVIEMBRE!$D$7</f>
        <v>35.75</v>
      </c>
      <c r="N54" s="9">
        <f>DICIEMBRE!$D$7</f>
        <v>65.05</v>
      </c>
      <c r="O54" s="9">
        <f>SUM(C54:N54)</f>
        <v>476.60000000000008</v>
      </c>
      <c r="P54" s="71">
        <v>50.45</v>
      </c>
      <c r="Q54" s="71">
        <v>18.100000000000001</v>
      </c>
      <c r="R54" s="71">
        <v>28.5</v>
      </c>
      <c r="S54" s="71">
        <v>39.049999999999997</v>
      </c>
      <c r="T54" s="71">
        <v>0</v>
      </c>
      <c r="U54" s="71">
        <v>84.2</v>
      </c>
      <c r="V54" s="71">
        <v>75.8</v>
      </c>
      <c r="W54" s="71">
        <v>111.35</v>
      </c>
      <c r="X54" s="71">
        <v>92.95</v>
      </c>
      <c r="Y54" s="71">
        <v>11.65</v>
      </c>
      <c r="Z54" s="71">
        <v>11.65</v>
      </c>
      <c r="AA54" s="71">
        <v>11.65</v>
      </c>
      <c r="AB54" s="71">
        <v>535.35</v>
      </c>
    </row>
    <row r="55" spans="1:28" s="12" customFormat="1" ht="16.5" customHeight="1" x14ac:dyDescent="0.2">
      <c r="A55" s="12" t="s">
        <v>4</v>
      </c>
      <c r="B55" s="20"/>
      <c r="C55" s="9">
        <f>ENERO!$C$7</f>
        <v>2</v>
      </c>
      <c r="D55" s="9">
        <f>FEBRERO!$C$7</f>
        <v>3</v>
      </c>
      <c r="E55" s="9">
        <f>MARZO!$C$7</f>
        <v>1</v>
      </c>
      <c r="F55" s="9">
        <f>ABRIL!$C$7</f>
        <v>2</v>
      </c>
      <c r="G55" s="9">
        <f>MAYO!$C$7</f>
        <v>0</v>
      </c>
      <c r="H55" s="9">
        <f>JUNIO!$C$7</f>
        <v>1</v>
      </c>
      <c r="I55" s="9">
        <f>JULIO!$C$7</f>
        <v>3</v>
      </c>
      <c r="J55" s="9">
        <f>AGOSTO!$C$7</f>
        <v>6</v>
      </c>
      <c r="K55" s="9">
        <f>SEPTIEMBRE!$C$7</f>
        <v>2</v>
      </c>
      <c r="L55" s="9">
        <f>OCTUBRE!$C$7</f>
        <v>0</v>
      </c>
      <c r="M55" s="9">
        <f>NOVIEMBRE!$C$7</f>
        <v>2</v>
      </c>
      <c r="N55" s="9">
        <f>DICIEMBRE!$C$7</f>
        <v>3</v>
      </c>
      <c r="O55" s="9">
        <f>SUM(C56:N56)</f>
        <v>2526.3999999999996</v>
      </c>
      <c r="P55" s="71">
        <v>3</v>
      </c>
      <c r="Q55" s="71">
        <v>1</v>
      </c>
      <c r="R55" s="71">
        <v>3</v>
      </c>
      <c r="S55" s="71">
        <v>2</v>
      </c>
      <c r="T55" s="71">
        <v>0</v>
      </c>
      <c r="U55" s="71">
        <v>4</v>
      </c>
      <c r="V55" s="71">
        <v>1</v>
      </c>
      <c r="W55" s="71">
        <v>5</v>
      </c>
      <c r="X55" s="71">
        <v>7</v>
      </c>
      <c r="Y55" s="71">
        <v>1</v>
      </c>
      <c r="Z55" s="71">
        <v>1</v>
      </c>
      <c r="AA55" s="71">
        <v>1</v>
      </c>
      <c r="AB55" s="71">
        <v>2092.7999999999997</v>
      </c>
    </row>
    <row r="56" spans="1:28" s="12" customFormat="1" ht="16.5" customHeight="1" x14ac:dyDescent="0.2">
      <c r="A56" s="11" t="s">
        <v>55</v>
      </c>
      <c r="B56" s="20"/>
      <c r="C56" s="9">
        <f>ENERO!$I$7</f>
        <v>167.65</v>
      </c>
      <c r="D56" s="9">
        <f>FEBRERO!$I$7</f>
        <v>162.85</v>
      </c>
      <c r="E56" s="9">
        <f>MARZO!$I$7</f>
        <v>162.85</v>
      </c>
      <c r="F56" s="9">
        <f>ABRIL!$I$7</f>
        <v>162.85</v>
      </c>
      <c r="G56" s="9">
        <f>MAYO!$I$7</f>
        <v>254.55</v>
      </c>
      <c r="H56" s="9">
        <f>JUNIO!$I$7</f>
        <v>247.85</v>
      </c>
      <c r="I56" s="9">
        <f>JULIO!$I$7</f>
        <v>247.85</v>
      </c>
      <c r="J56" s="9">
        <f>AGOSTO!$I$7</f>
        <v>227.15</v>
      </c>
      <c r="K56" s="9">
        <f>SEPTIEMBRE!$I$7</f>
        <v>219.2</v>
      </c>
      <c r="L56" s="9">
        <f>OCTUBRE!$I$7</f>
        <v>219.2</v>
      </c>
      <c r="M56" s="9">
        <f>NOVIEMBRE!$I$7</f>
        <v>237.45</v>
      </c>
      <c r="N56" s="9">
        <f>DICIEMBRE!$I$7</f>
        <v>216.95</v>
      </c>
      <c r="O56" s="9">
        <f>SUM(C56:N56)</f>
        <v>2526.3999999999996</v>
      </c>
      <c r="P56" s="71">
        <v>195.05</v>
      </c>
      <c r="Q56" s="71">
        <v>195.05</v>
      </c>
      <c r="R56" s="71">
        <v>191.3</v>
      </c>
      <c r="S56" s="71">
        <v>191.3</v>
      </c>
      <c r="T56" s="71">
        <v>176.9</v>
      </c>
      <c r="U56" s="71">
        <v>176.9</v>
      </c>
      <c r="V56" s="71">
        <v>101.1</v>
      </c>
      <c r="W56" s="71">
        <v>198.25</v>
      </c>
      <c r="X56" s="71">
        <v>163.55000000000001</v>
      </c>
      <c r="Y56" s="71">
        <v>163.55000000000001</v>
      </c>
      <c r="Z56" s="71">
        <v>163.55000000000001</v>
      </c>
      <c r="AA56" s="71">
        <v>176.3</v>
      </c>
      <c r="AB56" s="71">
        <v>2092.7999999999997</v>
      </c>
    </row>
    <row r="57" spans="1:28" s="9" customFormat="1" ht="16.5" hidden="1" customHeight="1" x14ac:dyDescent="0.2">
      <c r="A57" s="13" t="s">
        <v>100</v>
      </c>
      <c r="B57" s="20"/>
      <c r="C57" s="9">
        <f>ENERO!$H$7</f>
        <v>9</v>
      </c>
      <c r="D57" s="9">
        <f>FEBRERO!$H$7</f>
        <v>8</v>
      </c>
      <c r="E57" s="9">
        <f>MARZO!$H$7</f>
        <v>8</v>
      </c>
      <c r="F57" s="9">
        <f>ABRIL!$H$7</f>
        <v>8</v>
      </c>
      <c r="G57" s="9">
        <f>MAYO!$H$7</f>
        <v>20</v>
      </c>
      <c r="H57" s="9">
        <f>JUNIO!$H$7</f>
        <v>19</v>
      </c>
      <c r="I57" s="9">
        <f>JULIO!$H$7</f>
        <v>19</v>
      </c>
      <c r="J57" s="9">
        <f>AGOSTO!$H$7</f>
        <v>16</v>
      </c>
      <c r="K57" s="9">
        <f>SEPTIEMBRE!$H$6</f>
        <v>719</v>
      </c>
      <c r="L57" s="9">
        <f>OCTUBRE!$H$7</f>
        <v>15</v>
      </c>
      <c r="M57" s="9">
        <f>NOVIEMBRE!$H$7</f>
        <v>15</v>
      </c>
      <c r="N57" s="9">
        <f>DICIEMBRE!$H$7</f>
        <v>14</v>
      </c>
      <c r="O57" s="9">
        <f>SUM(C57:N57)</f>
        <v>870</v>
      </c>
      <c r="P57" s="71">
        <v>14</v>
      </c>
      <c r="Q57" s="71">
        <v>14</v>
      </c>
      <c r="R57" s="71">
        <v>13</v>
      </c>
      <c r="S57" s="71">
        <v>13</v>
      </c>
      <c r="T57" s="71">
        <v>12</v>
      </c>
      <c r="U57" s="71">
        <v>12</v>
      </c>
      <c r="V57" s="71">
        <v>11</v>
      </c>
      <c r="W57" s="71">
        <v>11</v>
      </c>
      <c r="X57" s="71">
        <v>9</v>
      </c>
      <c r="Y57" s="71">
        <v>9</v>
      </c>
      <c r="Z57" s="71">
        <v>9</v>
      </c>
      <c r="AA57" s="71">
        <v>10</v>
      </c>
      <c r="AB57" s="71">
        <v>137</v>
      </c>
    </row>
    <row r="58" spans="1:28" s="12" customFormat="1" ht="16.5" hidden="1" customHeight="1" x14ac:dyDescent="0.2">
      <c r="A58" s="11" t="s">
        <v>1</v>
      </c>
      <c r="B58" s="20"/>
      <c r="C58" s="9">
        <f>ENERO!$E$7</f>
        <v>66.2</v>
      </c>
      <c r="D58" s="9">
        <f>FEBRERO!$E$7</f>
        <v>19.25</v>
      </c>
      <c r="E58" s="9">
        <f>MARZO!$E$7</f>
        <v>8.0299999999999994</v>
      </c>
      <c r="F58" s="9">
        <f>ABRIL!$E$7</f>
        <v>31.64</v>
      </c>
      <c r="G58" s="9">
        <f>MAYO!$E$7</f>
        <v>0</v>
      </c>
      <c r="H58" s="9">
        <f>JUNIO!$E$7</f>
        <v>5.57</v>
      </c>
      <c r="I58" s="9">
        <f>JULIO!$E$7</f>
        <v>70.849999999999994</v>
      </c>
      <c r="J58" s="9">
        <f>AGOSTO!$E$7</f>
        <v>56.83</v>
      </c>
      <c r="K58" s="9">
        <f>SEPTIEMBRE!$E$7</f>
        <v>19.329999999999998</v>
      </c>
      <c r="L58" s="9">
        <f>OCTUBRE!$E$7</f>
        <v>0</v>
      </c>
      <c r="M58" s="9">
        <f>NOVIEMBRE!$E$7</f>
        <v>27.15</v>
      </c>
      <c r="N58" s="9">
        <f>DICIEMBRE!$E$7</f>
        <v>45.69</v>
      </c>
      <c r="O58" s="9">
        <f>SUM(C58:N58)</f>
        <v>350.53999999999996</v>
      </c>
      <c r="P58" s="71">
        <v>26.23</v>
      </c>
      <c r="Q58" s="71">
        <v>12.51</v>
      </c>
      <c r="R58" s="71">
        <v>19.260000000000002</v>
      </c>
      <c r="S58" s="71">
        <v>27.45</v>
      </c>
      <c r="T58" s="71">
        <v>0</v>
      </c>
      <c r="U58" s="71">
        <v>60.37</v>
      </c>
      <c r="V58" s="71">
        <v>55.34</v>
      </c>
      <c r="W58" s="71">
        <v>79.66</v>
      </c>
      <c r="X58" s="71">
        <v>65.599999999999994</v>
      </c>
      <c r="Y58" s="71">
        <v>8.0299999999999994</v>
      </c>
      <c r="Z58" s="71">
        <v>8.0299999999999994</v>
      </c>
      <c r="AA58" s="71">
        <v>8.0299999999999994</v>
      </c>
      <c r="AB58" s="71">
        <v>370.50999999999988</v>
      </c>
    </row>
    <row r="59" spans="1:28" s="12" customFormat="1" ht="16.5" customHeight="1" x14ac:dyDescent="0.2">
      <c r="A59" s="11" t="s">
        <v>57</v>
      </c>
      <c r="B59" s="51"/>
      <c r="C59" s="51">
        <f>IFERROR(+C56/(C54/(30.4166666666667)),"")</f>
        <v>58.311654278635473</v>
      </c>
      <c r="D59" s="51">
        <f t="shared" ref="D59:O59" si="10">IFERROR(+D56/(D54/(30.4166666666667)),"")</f>
        <v>176.27594899169651</v>
      </c>
      <c r="E59" s="51">
        <f t="shared" si="10"/>
        <v>425.18061516452121</v>
      </c>
      <c r="F59" s="51">
        <f t="shared" si="10"/>
        <v>116.27591940532093</v>
      </c>
      <c r="G59" s="51" t="str">
        <f t="shared" si="10"/>
        <v/>
      </c>
      <c r="H59" s="51">
        <f t="shared" si="10"/>
        <v>948.27306079664663</v>
      </c>
      <c r="I59" s="51">
        <f t="shared" si="10"/>
        <v>81.193008436546492</v>
      </c>
      <c r="J59" s="51">
        <f t="shared" si="10"/>
        <v>89.035384450171918</v>
      </c>
      <c r="K59" s="51">
        <f t="shared" si="10"/>
        <v>241.57004830917899</v>
      </c>
      <c r="L59" s="51" t="str">
        <f t="shared" si="10"/>
        <v/>
      </c>
      <c r="M59" s="51">
        <f t="shared" si="10"/>
        <v>202.02622377622401</v>
      </c>
      <c r="N59" s="51">
        <f t="shared" si="10"/>
        <v>101.44344094286458</v>
      </c>
      <c r="O59" s="51">
        <f t="shared" si="10"/>
        <v>161.23513778150803</v>
      </c>
      <c r="P59" s="72">
        <v>117.59704327717225</v>
      </c>
      <c r="Q59" s="72">
        <v>327.77739410681437</v>
      </c>
      <c r="R59" s="72">
        <v>204.16520467836281</v>
      </c>
      <c r="S59" s="72">
        <v>149.00661545027762</v>
      </c>
      <c r="T59" s="72" t="e">
        <v>#DIV/0!</v>
      </c>
      <c r="U59" s="72">
        <v>63.903899445764125</v>
      </c>
      <c r="V59" s="72">
        <v>40.568931398416929</v>
      </c>
      <c r="W59" s="72">
        <v>54.154505313575875</v>
      </c>
      <c r="X59" s="72">
        <v>53.519589384974061</v>
      </c>
      <c r="Y59" s="72">
        <v>427.00822603719649</v>
      </c>
      <c r="Z59" s="72">
        <v>427.00822603719649</v>
      </c>
      <c r="AA59" s="72">
        <v>460.29685264663857</v>
      </c>
      <c r="AB59" s="72">
        <v>118.90538899785199</v>
      </c>
    </row>
    <row r="60" spans="1:28" s="12" customFormat="1" ht="15" customHeight="1" x14ac:dyDescent="0.2">
      <c r="A60" s="11" t="s">
        <v>49</v>
      </c>
      <c r="B60" s="81"/>
      <c r="C60" s="52">
        <f>IFERROR((C54-C58)*100/C54,"")</f>
        <v>24.299599771297885</v>
      </c>
      <c r="D60" s="52">
        <f t="shared" ref="D60:O60" si="11">IFERROR((D54-D58)*100/D54,"")</f>
        <v>31.494661921708186</v>
      </c>
      <c r="E60" s="52">
        <f t="shared" si="11"/>
        <v>31.072961373390566</v>
      </c>
      <c r="F60" s="52">
        <f t="shared" si="11"/>
        <v>25.727699530516432</v>
      </c>
      <c r="G60" s="52" t="str">
        <f t="shared" si="11"/>
        <v/>
      </c>
      <c r="H60" s="52">
        <f t="shared" si="11"/>
        <v>29.937106918238992</v>
      </c>
      <c r="I60" s="52">
        <f t="shared" si="11"/>
        <v>23.694130317716748</v>
      </c>
      <c r="J60" s="52">
        <f t="shared" si="11"/>
        <v>26.765463917525768</v>
      </c>
      <c r="K60" s="52">
        <f t="shared" si="11"/>
        <v>29.963768115942038</v>
      </c>
      <c r="L60" s="52" t="str">
        <f t="shared" si="11"/>
        <v/>
      </c>
      <c r="M60" s="52">
        <f t="shared" si="11"/>
        <v>24.05594405594406</v>
      </c>
      <c r="N60" s="52">
        <f t="shared" si="11"/>
        <v>29.761721752498079</v>
      </c>
      <c r="O60" s="52">
        <f t="shared" si="11"/>
        <v>26.449853126311389</v>
      </c>
      <c r="P60" s="73">
        <v>48.007928642220023</v>
      </c>
      <c r="Q60" s="73">
        <v>30.883977900552491</v>
      </c>
      <c r="R60" s="73">
        <v>32.421052631578945</v>
      </c>
      <c r="S60" s="73">
        <v>29.705505761843785</v>
      </c>
      <c r="T60" s="73" t="e">
        <v>#DIV/0!</v>
      </c>
      <c r="U60" s="73">
        <v>28.301662707838485</v>
      </c>
      <c r="V60" s="73">
        <v>26.992084432717672</v>
      </c>
      <c r="W60" s="73">
        <v>28.459811405478224</v>
      </c>
      <c r="X60" s="73">
        <v>29.424421732114048</v>
      </c>
      <c r="Y60" s="73">
        <v>31.072961373390566</v>
      </c>
      <c r="Z60" s="73">
        <v>31.072961373390566</v>
      </c>
      <c r="AA60" s="73">
        <v>31.072961373390566</v>
      </c>
      <c r="AB60" s="73">
        <v>30.791071261791377</v>
      </c>
    </row>
    <row r="61" spans="1:28" s="12" customFormat="1" ht="16.5" hidden="1" customHeight="1" x14ac:dyDescent="0.2">
      <c r="A61" s="11" t="s">
        <v>50</v>
      </c>
      <c r="B61" s="20"/>
      <c r="C61" s="14" t="e">
        <f>(SUM($C55:C55)/+SUM(#REF!)-1)</f>
        <v>#REF!</v>
      </c>
      <c r="D61" s="14" t="e">
        <f>(SUM($C55:D55)/+SUM(#REF!)-1)</f>
        <v>#REF!</v>
      </c>
      <c r="E61" s="14" t="e">
        <f>(SUM($C55:E55)/+SUM(#REF!)-1)</f>
        <v>#REF!</v>
      </c>
      <c r="F61" s="14" t="e">
        <f>(SUM($C55:F55)/+SUM(#REF!)-1)</f>
        <v>#REF!</v>
      </c>
      <c r="G61" s="14" t="e">
        <f>(SUM($C55:G55)/+SUM(#REF!)-1)</f>
        <v>#REF!</v>
      </c>
      <c r="H61" s="14" t="e">
        <f>(SUM($C55:H55)/+SUM(#REF!)-1)</f>
        <v>#REF!</v>
      </c>
      <c r="I61" s="14" t="e">
        <f>(SUM($C55:I55)/+SUM(#REF!)-1)</f>
        <v>#REF!</v>
      </c>
      <c r="J61" s="14" t="e">
        <f>(SUM($C55:J55)/+SUM(#REF!)-1)</f>
        <v>#REF!</v>
      </c>
      <c r="K61" s="14" t="e">
        <f>(SUM($C55:K55)/+SUM(#REF!)-1)</f>
        <v>#REF!</v>
      </c>
      <c r="L61" s="14" t="e">
        <f>(SUM($C55:L55)/+SUM(#REF!)-1)</f>
        <v>#REF!</v>
      </c>
      <c r="M61" s="14" t="e">
        <f>(SUM($C55:M55)/+SUM(#REF!)-1)</f>
        <v>#REF!</v>
      </c>
      <c r="N61" s="14" t="e">
        <f>(SUM($C55:N55)/+SUM(#REF!)-1)</f>
        <v>#REF!</v>
      </c>
      <c r="O61" s="14"/>
      <c r="P61" s="74" t="e">
        <v>#REF!</v>
      </c>
      <c r="Q61" s="74" t="e">
        <v>#REF!</v>
      </c>
      <c r="R61" s="74" t="e">
        <v>#REF!</v>
      </c>
      <c r="S61" s="74" t="e">
        <v>#REF!</v>
      </c>
      <c r="T61" s="74" t="e">
        <v>#REF!</v>
      </c>
      <c r="U61" s="74" t="e">
        <v>#REF!</v>
      </c>
      <c r="V61" s="74" t="e">
        <v>#REF!</v>
      </c>
      <c r="W61" s="74" t="e">
        <v>#REF!</v>
      </c>
      <c r="X61" s="74" t="e">
        <v>#REF!</v>
      </c>
      <c r="Y61" s="74" t="e">
        <v>#REF!</v>
      </c>
      <c r="Z61" s="74" t="e">
        <v>#REF!</v>
      </c>
      <c r="AA61" s="74" t="e">
        <v>#REF!</v>
      </c>
      <c r="AB61" s="74"/>
    </row>
    <row r="62" spans="1:28" s="12" customFormat="1" ht="16.5" hidden="1" customHeight="1" x14ac:dyDescent="0.2">
      <c r="A62" s="11" t="s">
        <v>51</v>
      </c>
      <c r="B62" s="20"/>
      <c r="C62" s="14" t="e">
        <f>(SUM($C54:C54)/+SUM(#REF!)-1)</f>
        <v>#REF!</v>
      </c>
      <c r="D62" s="14" t="e">
        <f>(SUM($C54:D54)/+SUM(#REF!)-1)</f>
        <v>#REF!</v>
      </c>
      <c r="E62" s="14" t="e">
        <f>(SUM($C54:E54)/+SUM(#REF!)-1)</f>
        <v>#REF!</v>
      </c>
      <c r="F62" s="14" t="e">
        <f>(SUM($C54:F54)/+SUM(#REF!)-1)</f>
        <v>#REF!</v>
      </c>
      <c r="G62" s="14" t="e">
        <f>(SUM($C54:G54)/+SUM(#REF!)-1)</f>
        <v>#REF!</v>
      </c>
      <c r="H62" s="14" t="e">
        <f>(SUM($C54:H54)/+SUM(#REF!)-1)</f>
        <v>#REF!</v>
      </c>
      <c r="I62" s="14" t="e">
        <f>(SUM($C54:I54)/+SUM(#REF!)-1)</f>
        <v>#REF!</v>
      </c>
      <c r="J62" s="14" t="e">
        <f>(SUM($C54:J54)/+SUM(#REF!)-1)</f>
        <v>#REF!</v>
      </c>
      <c r="K62" s="14" t="e">
        <f>(SUM($C54:K54)/+SUM(#REF!)-1)</f>
        <v>#REF!</v>
      </c>
      <c r="L62" s="14" t="e">
        <f>(SUM($C54:L54)/+SUM(#REF!)-1)</f>
        <v>#REF!</v>
      </c>
      <c r="M62" s="14" t="e">
        <f>(SUM($C54:M54)/+SUM(#REF!)-1)</f>
        <v>#REF!</v>
      </c>
      <c r="N62" s="14" t="e">
        <f>(SUM($C54:N54)/+SUM(#REF!)-1)</f>
        <v>#REF!</v>
      </c>
      <c r="O62" s="14"/>
      <c r="P62" s="74" t="e">
        <v>#REF!</v>
      </c>
      <c r="Q62" s="74" t="e">
        <v>#REF!</v>
      </c>
      <c r="R62" s="74" t="e">
        <v>#REF!</v>
      </c>
      <c r="S62" s="74" t="e">
        <v>#REF!</v>
      </c>
      <c r="T62" s="74" t="e">
        <v>#REF!</v>
      </c>
      <c r="U62" s="74" t="e">
        <v>#REF!</v>
      </c>
      <c r="V62" s="74" t="e">
        <v>#REF!</v>
      </c>
      <c r="W62" s="74" t="e">
        <v>#REF!</v>
      </c>
      <c r="X62" s="74" t="e">
        <v>#REF!</v>
      </c>
      <c r="Y62" s="74" t="e">
        <v>#REF!</v>
      </c>
      <c r="Z62" s="74" t="e">
        <v>#REF!</v>
      </c>
      <c r="AA62" s="74" t="e">
        <v>#REF!</v>
      </c>
      <c r="AB62" s="74"/>
    </row>
    <row r="63" spans="1:28" s="5" customFormat="1" ht="21.75" customHeight="1" x14ac:dyDescent="0.2">
      <c r="A63" s="10" t="s">
        <v>31</v>
      </c>
      <c r="B63" s="15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</row>
    <row r="64" spans="1:28" s="12" customFormat="1" ht="16.5" customHeight="1" x14ac:dyDescent="0.2">
      <c r="A64" s="11" t="s">
        <v>3</v>
      </c>
      <c r="B64" s="51"/>
      <c r="C64" s="9">
        <f>ENERO!$D$8</f>
        <v>281.95</v>
      </c>
      <c r="D64" s="9">
        <f>FEBRERO!$D$8</f>
        <v>387.2</v>
      </c>
      <c r="E64" s="9">
        <f>MARZO!$D$8</f>
        <v>307.36</v>
      </c>
      <c r="F64" s="9">
        <f>ABRIL!$D$8</f>
        <v>434.95</v>
      </c>
      <c r="G64" s="9">
        <f>MAYO!$D$8</f>
        <v>449.13</v>
      </c>
      <c r="H64" s="9">
        <f>JUNIO!$D$8</f>
        <v>265.55</v>
      </c>
      <c r="I64" s="9">
        <f>JULIO!$D$8</f>
        <v>76.7</v>
      </c>
      <c r="J64" s="9">
        <f>AGOSTO!$D$8</f>
        <v>77.849999999999994</v>
      </c>
      <c r="K64" s="9">
        <f>SEPTIEMBRE!$D$8</f>
        <v>62.95</v>
      </c>
      <c r="L64" s="9">
        <f>OCTUBRE!$D$8</f>
        <v>193.15</v>
      </c>
      <c r="M64" s="9">
        <f>NOVIEMBRE!$D$8</f>
        <v>310.62</v>
      </c>
      <c r="N64" s="9">
        <f>DICIEMBRE!$D$8</f>
        <v>342.34</v>
      </c>
      <c r="O64" s="9">
        <f>SUM(C64:N64)</f>
        <v>3189.75</v>
      </c>
      <c r="P64" s="71">
        <v>405.2</v>
      </c>
      <c r="Q64" s="71">
        <v>214.05</v>
      </c>
      <c r="R64" s="71">
        <v>210.75</v>
      </c>
      <c r="S64" s="71">
        <v>82.35</v>
      </c>
      <c r="T64" s="71">
        <v>177.95</v>
      </c>
      <c r="U64" s="71">
        <v>114.75</v>
      </c>
      <c r="V64" s="71">
        <v>111.2</v>
      </c>
      <c r="W64" s="71">
        <v>102.96</v>
      </c>
      <c r="X64" s="71">
        <v>156.06</v>
      </c>
      <c r="Y64" s="71">
        <v>454.51</v>
      </c>
      <c r="Z64" s="71">
        <v>708.14</v>
      </c>
      <c r="AA64" s="71">
        <v>222.25</v>
      </c>
      <c r="AB64" s="71">
        <v>2960.17</v>
      </c>
    </row>
    <row r="65" spans="1:28" s="12" customFormat="1" ht="16.5" customHeight="1" x14ac:dyDescent="0.2">
      <c r="A65" s="12" t="s">
        <v>4</v>
      </c>
      <c r="B65" s="20"/>
      <c r="C65" s="9">
        <f>ENERO!$C$8</f>
        <v>18</v>
      </c>
      <c r="D65" s="9">
        <f>FEBRERO!$C$8</f>
        <v>30</v>
      </c>
      <c r="E65" s="9">
        <f>MARZO!$C$8</f>
        <v>25</v>
      </c>
      <c r="F65" s="9">
        <f>ABRIL!$C$8</f>
        <v>34</v>
      </c>
      <c r="G65" s="9">
        <f>MAYO!$C$8</f>
        <v>25</v>
      </c>
      <c r="H65" s="9">
        <f>JUNIO!$C$8</f>
        <v>22</v>
      </c>
      <c r="I65" s="9">
        <f>JULIO!$C$8</f>
        <v>11</v>
      </c>
      <c r="J65" s="9">
        <f>AGOSTO!$C$8</f>
        <v>24</v>
      </c>
      <c r="K65" s="9">
        <f>SEPTIEMBRE!$C$8</f>
        <v>18</v>
      </c>
      <c r="L65" s="9">
        <f>OCTUBRE!$C$8</f>
        <v>18</v>
      </c>
      <c r="M65" s="9">
        <f>NOVIEMBRE!$C$8</f>
        <v>22</v>
      </c>
      <c r="N65" s="9">
        <f>DICIEMBRE!$C$8</f>
        <v>33</v>
      </c>
      <c r="O65" s="9">
        <f>SUM(C65:N65)</f>
        <v>280</v>
      </c>
      <c r="P65" s="71">
        <v>44</v>
      </c>
      <c r="Q65" s="71">
        <v>20</v>
      </c>
      <c r="R65" s="71">
        <v>27</v>
      </c>
      <c r="S65" s="71">
        <v>12</v>
      </c>
      <c r="T65" s="71">
        <v>25</v>
      </c>
      <c r="U65" s="71">
        <v>14</v>
      </c>
      <c r="V65" s="71">
        <v>10</v>
      </c>
      <c r="W65" s="71">
        <v>9</v>
      </c>
      <c r="X65" s="71">
        <v>21</v>
      </c>
      <c r="Y65" s="71">
        <v>31</v>
      </c>
      <c r="Z65" s="71">
        <v>45</v>
      </c>
      <c r="AA65" s="71">
        <v>21</v>
      </c>
      <c r="AB65" s="71">
        <v>279</v>
      </c>
    </row>
    <row r="66" spans="1:28" s="12" customFormat="1" ht="16.5" customHeight="1" x14ac:dyDescent="0.2">
      <c r="A66" s="11" t="s">
        <v>55</v>
      </c>
      <c r="B66" s="20"/>
      <c r="C66" s="9">
        <f>ENERO!$I$8</f>
        <v>536</v>
      </c>
      <c r="D66" s="9">
        <f>FEBRERO!$I$8</f>
        <v>1138.5999999999999</v>
      </c>
      <c r="E66" s="9">
        <f>MARZO!$I$8</f>
        <v>862.45</v>
      </c>
      <c r="F66" s="9">
        <f>ABRIL!$I$8</f>
        <v>1813.15</v>
      </c>
      <c r="G66" s="9">
        <f>MAYO!$I$8</f>
        <v>1645</v>
      </c>
      <c r="H66" s="9">
        <f>JUNIO!$I$8</f>
        <v>1393.75</v>
      </c>
      <c r="I66" s="9">
        <f>JULIO!$I$8</f>
        <v>1326.05</v>
      </c>
      <c r="J66" s="9">
        <f>AGOSTO!$I$8</f>
        <v>1257</v>
      </c>
      <c r="K66" s="9">
        <f>SEPTIEMBRE!$I$8</f>
        <v>1218.95</v>
      </c>
      <c r="L66" s="9">
        <f>OCTUBRE!$I$8</f>
        <v>1104.5</v>
      </c>
      <c r="M66" s="9">
        <f>NOVIEMBRE!$I$8</f>
        <v>1661.6</v>
      </c>
      <c r="N66" s="9">
        <f>DICIEMBRE!$I$8</f>
        <v>1539.9</v>
      </c>
      <c r="O66" s="9">
        <f>SUM(C66:N66)</f>
        <v>15496.95</v>
      </c>
      <c r="P66" s="71">
        <v>779</v>
      </c>
      <c r="Q66" s="71">
        <v>914.35</v>
      </c>
      <c r="R66" s="71">
        <v>753.3</v>
      </c>
      <c r="S66" s="71">
        <v>593.15</v>
      </c>
      <c r="T66" s="71">
        <v>447.25</v>
      </c>
      <c r="U66" s="71">
        <v>411.67</v>
      </c>
      <c r="V66" s="71">
        <v>312.07</v>
      </c>
      <c r="W66" s="71">
        <v>241.17</v>
      </c>
      <c r="X66" s="71">
        <v>275.97000000000003</v>
      </c>
      <c r="Y66" s="71">
        <v>1121.17</v>
      </c>
      <c r="Z66" s="71">
        <v>926.26</v>
      </c>
      <c r="AA66" s="71">
        <v>783.11</v>
      </c>
      <c r="AB66" s="71">
        <v>7558.47</v>
      </c>
    </row>
    <row r="67" spans="1:28" s="9" customFormat="1" ht="16.5" hidden="1" customHeight="1" x14ac:dyDescent="0.2">
      <c r="A67" s="13" t="s">
        <v>100</v>
      </c>
      <c r="B67" s="20"/>
      <c r="C67" s="9">
        <f>ENERO!$H$8</f>
        <v>78</v>
      </c>
      <c r="D67" s="9">
        <f>FEBRERO!$H$8</f>
        <v>110</v>
      </c>
      <c r="E67" s="9">
        <f>MARZO!$H$8</f>
        <v>96</v>
      </c>
      <c r="F67" s="9">
        <f>ABRIL!$H$8</f>
        <v>129</v>
      </c>
      <c r="G67" s="9">
        <f>MAYO!$H$8</f>
        <v>121</v>
      </c>
      <c r="H67" s="9">
        <f>JUNIO!$H$8</f>
        <v>102</v>
      </c>
      <c r="I67" s="9">
        <f>JULIO!$H$8</f>
        <v>94</v>
      </c>
      <c r="J67" s="9">
        <f>AGOSTO!$H$8</f>
        <v>73</v>
      </c>
      <c r="K67" s="9">
        <f>SEPTIEMBRE!$H$7</f>
        <v>15</v>
      </c>
      <c r="L67" s="9">
        <f>OCTUBRE!$H$8</f>
        <v>70</v>
      </c>
      <c r="M67" s="9">
        <f>NOVIEMBRE!$H$8</f>
        <v>115</v>
      </c>
      <c r="N67" s="9">
        <f>DICIEMBRE!$H$8</f>
        <v>107</v>
      </c>
      <c r="O67" s="9">
        <f>SUM(C67:N67)</f>
        <v>1110</v>
      </c>
      <c r="P67" s="71">
        <v>103</v>
      </c>
      <c r="Q67" s="71">
        <v>121</v>
      </c>
      <c r="R67" s="71">
        <v>104</v>
      </c>
      <c r="S67" s="71">
        <v>88</v>
      </c>
      <c r="T67" s="71">
        <v>72</v>
      </c>
      <c r="U67" s="71">
        <v>77</v>
      </c>
      <c r="V67" s="71">
        <v>71</v>
      </c>
      <c r="W67" s="71">
        <v>67</v>
      </c>
      <c r="X67" s="71">
        <v>62</v>
      </c>
      <c r="Y67" s="71">
        <v>108</v>
      </c>
      <c r="Z67" s="71">
        <v>99</v>
      </c>
      <c r="AA67" s="71">
        <v>92</v>
      </c>
      <c r="AB67" s="71">
        <v>1064</v>
      </c>
    </row>
    <row r="68" spans="1:28" s="12" customFormat="1" ht="16.5" hidden="1" customHeight="1" x14ac:dyDescent="0.2">
      <c r="A68" s="11" t="s">
        <v>1</v>
      </c>
      <c r="B68" s="20"/>
      <c r="C68" s="9">
        <f>ENERO!$E$8</f>
        <v>242.91</v>
      </c>
      <c r="D68" s="9">
        <f>FEBRERO!$E$8</f>
        <v>346.23</v>
      </c>
      <c r="E68" s="9">
        <f>MARZO!$E$8</f>
        <v>266.72000000000003</v>
      </c>
      <c r="F68" s="9">
        <f>ABRIL!$E$8</f>
        <v>374.36</v>
      </c>
      <c r="G68" s="9">
        <f>MAYO!$E$8</f>
        <v>379.01</v>
      </c>
      <c r="H68" s="9">
        <f>JUNIO!$E$8</f>
        <v>225.07</v>
      </c>
      <c r="I68" s="9">
        <f>JULIO!$E$8</f>
        <v>63.59</v>
      </c>
      <c r="J68" s="9">
        <f>AGOSTO!$E$8</f>
        <v>64.12</v>
      </c>
      <c r="K68" s="9">
        <f>SEPTIEMBRE!$E$8</f>
        <v>50.34</v>
      </c>
      <c r="L68" s="9">
        <f>OCTUBRE!$E$8</f>
        <v>177.16</v>
      </c>
      <c r="M68" s="9">
        <f>NOVIEMBRE!$E$8</f>
        <v>262.89999999999998</v>
      </c>
      <c r="N68" s="9">
        <f>DICIEMBRE!$E$8</f>
        <v>281.62</v>
      </c>
      <c r="O68" s="9">
        <f>SUM(C68:N68)</f>
        <v>2734.0299999999997</v>
      </c>
      <c r="P68" s="71">
        <v>366.93</v>
      </c>
      <c r="Q68" s="71">
        <v>186.88</v>
      </c>
      <c r="R68" s="71">
        <v>186.72</v>
      </c>
      <c r="S68" s="71">
        <v>70.790000000000006</v>
      </c>
      <c r="T68" s="71">
        <v>149.6</v>
      </c>
      <c r="U68" s="71">
        <v>98.54</v>
      </c>
      <c r="V68" s="71">
        <v>92.94</v>
      </c>
      <c r="W68" s="71">
        <v>91.16</v>
      </c>
      <c r="X68" s="71">
        <v>138.86000000000001</v>
      </c>
      <c r="Y68" s="71">
        <v>403.35</v>
      </c>
      <c r="Z68" s="71">
        <v>622.54999999999995</v>
      </c>
      <c r="AA68" s="71">
        <v>191.12</v>
      </c>
      <c r="AB68" s="71">
        <v>2599.4399999999996</v>
      </c>
    </row>
    <row r="69" spans="1:28" s="12" customFormat="1" ht="16.5" customHeight="1" x14ac:dyDescent="0.2">
      <c r="A69" s="11" t="s">
        <v>57</v>
      </c>
      <c r="B69" s="51"/>
      <c r="C69" s="51">
        <f>IFERROR(+C66/(C64/(30.4166666666667)),"")</f>
        <v>57.82349116273577</v>
      </c>
      <c r="D69" s="51">
        <f t="shared" ref="D69:O69" si="12">IFERROR(+D66/(D64/(30.4166666666667)),"")</f>
        <v>89.443224862259044</v>
      </c>
      <c r="E69" s="51">
        <f t="shared" si="12"/>
        <v>85.348952910810439</v>
      </c>
      <c r="F69" s="51">
        <f t="shared" si="12"/>
        <v>126.79613557113859</v>
      </c>
      <c r="G69" s="51">
        <f t="shared" si="12"/>
        <v>111.40519819799772</v>
      </c>
      <c r="H69" s="51">
        <f t="shared" si="12"/>
        <v>159.64311491872232</v>
      </c>
      <c r="I69" s="51">
        <f t="shared" si="12"/>
        <v>525.86728596262549</v>
      </c>
      <c r="J69" s="51">
        <f t="shared" si="12"/>
        <v>491.1207450224797</v>
      </c>
      <c r="K69" s="51">
        <f t="shared" si="12"/>
        <v>588.98166534286543</v>
      </c>
      <c r="L69" s="51">
        <f t="shared" si="12"/>
        <v>173.93325567348364</v>
      </c>
      <c r="M69" s="51">
        <f t="shared" si="12"/>
        <v>162.70791749833683</v>
      </c>
      <c r="N69" s="51">
        <f t="shared" si="12"/>
        <v>136.81902494596031</v>
      </c>
      <c r="O69" s="51">
        <f t="shared" si="12"/>
        <v>147.77508033544967</v>
      </c>
      <c r="P69" s="72">
        <v>58.476266864100097</v>
      </c>
      <c r="Q69" s="72">
        <v>129.92982558592243</v>
      </c>
      <c r="R69" s="72">
        <v>108.72064056939513</v>
      </c>
      <c r="S69" s="72">
        <v>219.08495243877783</v>
      </c>
      <c r="T69" s="72">
        <v>76.447621054603445</v>
      </c>
      <c r="U69" s="72">
        <v>109.12095134350049</v>
      </c>
      <c r="V69" s="72">
        <v>85.360873800959325</v>
      </c>
      <c r="W69" s="72">
        <v>71.246964840714924</v>
      </c>
      <c r="X69" s="72">
        <v>53.787565679866773</v>
      </c>
      <c r="Y69" s="72">
        <v>75.030811569969202</v>
      </c>
      <c r="Z69" s="72">
        <v>39.785553233353149</v>
      </c>
      <c r="AA69" s="72">
        <v>107.17478440194988</v>
      </c>
      <c r="AB69" s="72">
        <v>77.66562815649111</v>
      </c>
    </row>
    <row r="70" spans="1:28" s="12" customFormat="1" ht="15" customHeight="1" x14ac:dyDescent="0.2">
      <c r="A70" s="11" t="s">
        <v>49</v>
      </c>
      <c r="B70" s="81"/>
      <c r="C70" s="52">
        <f>IFERROR((C64-C68)*100/C64,"")</f>
        <v>13.846426671395635</v>
      </c>
      <c r="D70" s="52">
        <f t="shared" ref="D70:O70" si="13">IFERROR((D64-D68)*100/D64,"")</f>
        <v>10.581095041322307</v>
      </c>
      <c r="E70" s="52">
        <f t="shared" si="13"/>
        <v>13.22228006246746</v>
      </c>
      <c r="F70" s="52">
        <f t="shared" si="13"/>
        <v>13.93033682032417</v>
      </c>
      <c r="G70" s="52">
        <f t="shared" si="13"/>
        <v>15.612406207556832</v>
      </c>
      <c r="H70" s="52">
        <f t="shared" si="13"/>
        <v>15.243833553003206</v>
      </c>
      <c r="I70" s="52">
        <f t="shared" si="13"/>
        <v>17.09256844850065</v>
      </c>
      <c r="J70" s="52">
        <f t="shared" si="13"/>
        <v>17.636480411046875</v>
      </c>
      <c r="K70" s="52">
        <f t="shared" si="13"/>
        <v>20.031771247021446</v>
      </c>
      <c r="L70" s="52">
        <f t="shared" si="13"/>
        <v>8.2785399948226814</v>
      </c>
      <c r="M70" s="52">
        <f t="shared" si="13"/>
        <v>15.362822741613556</v>
      </c>
      <c r="N70" s="52">
        <f t="shared" si="13"/>
        <v>17.736752935677973</v>
      </c>
      <c r="O70" s="52">
        <f t="shared" si="13"/>
        <v>14.287013088800071</v>
      </c>
      <c r="P70" s="73">
        <v>9.4447186574531052</v>
      </c>
      <c r="Q70" s="73">
        <v>12.693295958888118</v>
      </c>
      <c r="R70" s="73">
        <v>11.402135231316725</v>
      </c>
      <c r="S70" s="73">
        <v>14.037644201578615</v>
      </c>
      <c r="T70" s="73">
        <v>15.931441416128123</v>
      </c>
      <c r="U70" s="73">
        <v>14.126361655773415</v>
      </c>
      <c r="V70" s="73">
        <v>16.420863309352523</v>
      </c>
      <c r="W70" s="73">
        <v>11.460761460761459</v>
      </c>
      <c r="X70" s="73">
        <v>11.021402024862224</v>
      </c>
      <c r="Y70" s="73">
        <v>11.25607797408197</v>
      </c>
      <c r="Z70" s="73">
        <v>12.086593046572718</v>
      </c>
      <c r="AA70" s="73">
        <v>14.006749156355454</v>
      </c>
      <c r="AB70" s="73">
        <v>12.186124445555507</v>
      </c>
    </row>
    <row r="71" spans="1:28" s="12" customFormat="1" ht="16.5" hidden="1" customHeight="1" x14ac:dyDescent="0.2">
      <c r="A71" s="11" t="s">
        <v>50</v>
      </c>
      <c r="B71" s="20"/>
      <c r="C71" s="14" t="e">
        <f>(SUM($C65:C65)/+SUM(#REF!)-1)</f>
        <v>#REF!</v>
      </c>
      <c r="D71" s="14" t="e">
        <f>(SUM($C65:D65)/+SUM(#REF!)-1)</f>
        <v>#REF!</v>
      </c>
      <c r="E71" s="14" t="e">
        <f>(SUM($C65:E65)/+SUM(#REF!)-1)</f>
        <v>#REF!</v>
      </c>
      <c r="F71" s="14" t="e">
        <f>(SUM($C65:F65)/+SUM(#REF!)-1)</f>
        <v>#REF!</v>
      </c>
      <c r="G71" s="14" t="e">
        <f>(SUM($C65:G65)/+SUM(#REF!)-1)</f>
        <v>#REF!</v>
      </c>
      <c r="H71" s="14" t="e">
        <f>(SUM($C65:H65)/+SUM(#REF!)-1)</f>
        <v>#REF!</v>
      </c>
      <c r="I71" s="14" t="e">
        <f>(SUM($C65:I65)/+SUM(#REF!)-1)</f>
        <v>#REF!</v>
      </c>
      <c r="J71" s="14" t="e">
        <f>(SUM($C65:J65)/+SUM(#REF!)-1)</f>
        <v>#REF!</v>
      </c>
      <c r="K71" s="14" t="e">
        <f>(SUM($C65:K65)/+SUM(#REF!)-1)</f>
        <v>#REF!</v>
      </c>
      <c r="L71" s="14" t="e">
        <f>(SUM($C65:L65)/+SUM(#REF!)-1)</f>
        <v>#REF!</v>
      </c>
      <c r="M71" s="14" t="e">
        <f>(SUM($C65:M65)/+SUM(#REF!)-1)</f>
        <v>#REF!</v>
      </c>
      <c r="N71" s="14" t="e">
        <f>(SUM($C65:N65)/+SUM(#REF!)-1)</f>
        <v>#REF!</v>
      </c>
      <c r="O71" s="14"/>
      <c r="P71" s="74" t="e">
        <v>#REF!</v>
      </c>
      <c r="Q71" s="74" t="e">
        <v>#REF!</v>
      </c>
      <c r="R71" s="74" t="e">
        <v>#REF!</v>
      </c>
      <c r="S71" s="74" t="e">
        <v>#REF!</v>
      </c>
      <c r="T71" s="74" t="e">
        <v>#REF!</v>
      </c>
      <c r="U71" s="74" t="e">
        <v>#REF!</v>
      </c>
      <c r="V71" s="74" t="e">
        <v>#REF!</v>
      </c>
      <c r="W71" s="74" t="e">
        <v>#REF!</v>
      </c>
      <c r="X71" s="74" t="e">
        <v>#REF!</v>
      </c>
      <c r="Y71" s="74" t="e">
        <v>#REF!</v>
      </c>
      <c r="Z71" s="74" t="e">
        <v>#REF!</v>
      </c>
      <c r="AA71" s="74" t="e">
        <v>#REF!</v>
      </c>
      <c r="AB71" s="74"/>
    </row>
    <row r="72" spans="1:28" s="12" customFormat="1" ht="16.5" hidden="1" customHeight="1" x14ac:dyDescent="0.2">
      <c r="A72" s="11" t="s">
        <v>51</v>
      </c>
      <c r="B72" s="20"/>
      <c r="C72" s="14" t="e">
        <f>(SUM($C64:C64)/+SUM(#REF!)-1)</f>
        <v>#REF!</v>
      </c>
      <c r="D72" s="14" t="e">
        <f>(SUM($C64:D64)/+SUM(#REF!)-1)</f>
        <v>#REF!</v>
      </c>
      <c r="E72" s="14" t="e">
        <f>(SUM($C64:E64)/+SUM(#REF!)-1)</f>
        <v>#REF!</v>
      </c>
      <c r="F72" s="14" t="e">
        <f>(SUM($C64:F64)/+SUM(#REF!)-1)</f>
        <v>#REF!</v>
      </c>
      <c r="G72" s="14" t="e">
        <f>(SUM($C64:G64)/+SUM(#REF!)-1)</f>
        <v>#REF!</v>
      </c>
      <c r="H72" s="14" t="e">
        <f>(SUM($C64:H64)/+SUM(#REF!)-1)</f>
        <v>#REF!</v>
      </c>
      <c r="I72" s="14" t="e">
        <f>(SUM($C64:I64)/+SUM(#REF!)-1)</f>
        <v>#REF!</v>
      </c>
      <c r="J72" s="14" t="e">
        <f>(SUM($C64:J64)/+SUM(#REF!)-1)</f>
        <v>#REF!</v>
      </c>
      <c r="K72" s="14" t="e">
        <f>(SUM($C64:K64)/+SUM(#REF!)-1)</f>
        <v>#REF!</v>
      </c>
      <c r="L72" s="14" t="e">
        <f>(SUM($C64:L64)/+SUM(#REF!)-1)</f>
        <v>#REF!</v>
      </c>
      <c r="M72" s="14" t="e">
        <f>(SUM($C64:M64)/+SUM(#REF!)-1)</f>
        <v>#REF!</v>
      </c>
      <c r="N72" s="14" t="e">
        <f>(SUM($C64:N64)/+SUM(#REF!)-1)</f>
        <v>#REF!</v>
      </c>
      <c r="O72" s="14"/>
      <c r="P72" s="74" t="e">
        <v>#REF!</v>
      </c>
      <c r="Q72" s="74" t="e">
        <v>#REF!</v>
      </c>
      <c r="R72" s="74" t="e">
        <v>#REF!</v>
      </c>
      <c r="S72" s="74" t="e">
        <v>#REF!</v>
      </c>
      <c r="T72" s="74" t="e">
        <v>#REF!</v>
      </c>
      <c r="U72" s="74" t="e">
        <v>#REF!</v>
      </c>
      <c r="V72" s="74" t="e">
        <v>#REF!</v>
      </c>
      <c r="W72" s="74" t="e">
        <v>#REF!</v>
      </c>
      <c r="X72" s="74" t="e">
        <v>#REF!</v>
      </c>
      <c r="Y72" s="74" t="e">
        <v>#REF!</v>
      </c>
      <c r="Z72" s="74" t="e">
        <v>#REF!</v>
      </c>
      <c r="AA72" s="74" t="e">
        <v>#REF!</v>
      </c>
      <c r="AB72" s="74"/>
    </row>
    <row r="73" spans="1:28" s="5" customFormat="1" ht="21.75" customHeight="1" x14ac:dyDescent="0.2">
      <c r="A73" s="10" t="s">
        <v>32</v>
      </c>
      <c r="B73" s="15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</row>
    <row r="74" spans="1:28" s="12" customFormat="1" ht="16.5" customHeight="1" x14ac:dyDescent="0.2">
      <c r="A74" s="11" t="s">
        <v>3</v>
      </c>
      <c r="B74" s="20"/>
      <c r="C74" s="9">
        <f>ENERO!$D$9</f>
        <v>198.15</v>
      </c>
      <c r="D74" s="9">
        <f>FEBRERO!$D$9</f>
        <v>315.10000000000002</v>
      </c>
      <c r="E74" s="9">
        <f>MARZO!$D$9</f>
        <v>191.7</v>
      </c>
      <c r="F74" s="9">
        <f>ABRIL!$D$9</f>
        <v>237.33</v>
      </c>
      <c r="G74" s="9">
        <f>MAYO!$D$9</f>
        <v>131.19999999999999</v>
      </c>
      <c r="H74" s="9">
        <f>JUNIO!$D$9</f>
        <v>202.66</v>
      </c>
      <c r="I74" s="9">
        <f>JULIO!$D$9</f>
        <v>152.6</v>
      </c>
      <c r="J74" s="9">
        <f>AGOSTO!$D$9</f>
        <v>166.25</v>
      </c>
      <c r="K74" s="9">
        <f>SEPTIEMBRE!$D$9</f>
        <v>192.43</v>
      </c>
      <c r="L74" s="9">
        <f>OCTUBRE!$D$9</f>
        <v>166.45</v>
      </c>
      <c r="M74" s="9">
        <f>NOVIEMBRE!$D$9</f>
        <v>275.7</v>
      </c>
      <c r="N74" s="9">
        <f>DICIEMBRE!$D$9</f>
        <v>274.98</v>
      </c>
      <c r="O74" s="9">
        <f>SUM(C74:N74)</f>
        <v>2504.5500000000002</v>
      </c>
      <c r="P74" s="71">
        <v>249.02</v>
      </c>
      <c r="Q74" s="71">
        <v>248.95</v>
      </c>
      <c r="R74" s="71">
        <v>185.51</v>
      </c>
      <c r="S74" s="71">
        <v>155.9</v>
      </c>
      <c r="T74" s="71">
        <v>141.19999999999999</v>
      </c>
      <c r="U74" s="71">
        <v>231.65</v>
      </c>
      <c r="V74" s="71">
        <v>113.95</v>
      </c>
      <c r="W74" s="71">
        <v>52.77</v>
      </c>
      <c r="X74" s="71">
        <v>142.9</v>
      </c>
      <c r="Y74" s="71">
        <v>227.71</v>
      </c>
      <c r="Z74" s="71">
        <v>266.89999999999998</v>
      </c>
      <c r="AA74" s="71">
        <v>333.05</v>
      </c>
      <c r="AB74" s="71">
        <v>2349.5100000000002</v>
      </c>
    </row>
    <row r="75" spans="1:28" s="12" customFormat="1" ht="16.5" customHeight="1" x14ac:dyDescent="0.2">
      <c r="A75" s="12" t="s">
        <v>4</v>
      </c>
      <c r="B75" s="20"/>
      <c r="C75" s="9">
        <f>ENERO!$C$9</f>
        <v>28</v>
      </c>
      <c r="D75" s="9">
        <f>FEBRERO!$C$9</f>
        <v>38</v>
      </c>
      <c r="E75" s="9">
        <f>MARZO!$C$9</f>
        <v>26</v>
      </c>
      <c r="F75" s="9">
        <f>ABRIL!$C$9</f>
        <v>31</v>
      </c>
      <c r="G75" s="9">
        <f>MAYO!$C$9</f>
        <v>18</v>
      </c>
      <c r="H75" s="9">
        <f>JUNIO!$C$9</f>
        <v>24</v>
      </c>
      <c r="I75" s="9">
        <f>JULIO!$C$9</f>
        <v>20</v>
      </c>
      <c r="J75" s="9">
        <f>AGOSTO!$C$9</f>
        <v>21</v>
      </c>
      <c r="K75" s="9">
        <f>SEPTIEMBRE!$C$9</f>
        <v>25</v>
      </c>
      <c r="L75" s="9">
        <f>OCTUBRE!$C$9</f>
        <v>19</v>
      </c>
      <c r="M75" s="9">
        <f>NOVIEMBRE!$C$9</f>
        <v>29</v>
      </c>
      <c r="N75" s="9">
        <f>DICIEMBRE!$C$9</f>
        <v>29</v>
      </c>
      <c r="O75" s="9">
        <f>SUM(C75:N75)</f>
        <v>308</v>
      </c>
      <c r="P75" s="71">
        <v>36</v>
      </c>
      <c r="Q75" s="71">
        <v>31</v>
      </c>
      <c r="R75" s="71">
        <v>26</v>
      </c>
      <c r="S75" s="71">
        <v>19</v>
      </c>
      <c r="T75" s="71">
        <v>17</v>
      </c>
      <c r="U75" s="71">
        <v>27</v>
      </c>
      <c r="V75" s="71">
        <v>11</v>
      </c>
      <c r="W75" s="71">
        <v>11</v>
      </c>
      <c r="X75" s="71">
        <v>21</v>
      </c>
      <c r="Y75" s="71">
        <v>35</v>
      </c>
      <c r="Z75" s="71">
        <v>37</v>
      </c>
      <c r="AA75" s="71">
        <v>39</v>
      </c>
      <c r="AB75" s="71">
        <v>310</v>
      </c>
    </row>
    <row r="76" spans="1:28" s="12" customFormat="1" ht="16.5" customHeight="1" x14ac:dyDescent="0.2">
      <c r="A76" s="11" t="s">
        <v>55</v>
      </c>
      <c r="B76" s="20"/>
      <c r="C76" s="9">
        <f>ENERO!$I$9</f>
        <v>1658.33</v>
      </c>
      <c r="D76" s="9">
        <f>FEBRERO!$I$9</f>
        <v>1407.78</v>
      </c>
      <c r="E76" s="9">
        <f>MARZO!$I$9</f>
        <v>1240.43</v>
      </c>
      <c r="F76" s="9">
        <f>ABRIL!$I$9</f>
        <v>1645.13</v>
      </c>
      <c r="G76" s="9">
        <f>MAYO!$I$9</f>
        <v>1672.13</v>
      </c>
      <c r="H76" s="9">
        <f>JUNIO!$I$9</f>
        <v>1561.63</v>
      </c>
      <c r="I76" s="9">
        <f>JULIO!$I$9</f>
        <v>1816.83</v>
      </c>
      <c r="J76" s="9">
        <f>AGOSTO!$I$9</f>
        <v>1762.78</v>
      </c>
      <c r="K76" s="9">
        <f>SEPTIEMBRE!$I$9</f>
        <v>2190.33</v>
      </c>
      <c r="L76" s="9">
        <f>OCTUBRE!$I$9</f>
        <v>2064.88</v>
      </c>
      <c r="M76" s="9">
        <f>NOVIEMBRE!$I$9</f>
        <v>1845.68</v>
      </c>
      <c r="N76" s="9">
        <f>DICIEMBRE!$I$9</f>
        <v>1680.03</v>
      </c>
      <c r="O76" s="9">
        <f>SUM(C76:N76)</f>
        <v>20545.96</v>
      </c>
      <c r="P76" s="71">
        <v>1816.51</v>
      </c>
      <c r="Q76" s="71">
        <v>2148.71</v>
      </c>
      <c r="R76" s="71">
        <v>2023.86</v>
      </c>
      <c r="S76" s="71">
        <v>1956.46</v>
      </c>
      <c r="T76" s="71">
        <v>1808.86</v>
      </c>
      <c r="U76" s="71">
        <v>1753.33</v>
      </c>
      <c r="V76" s="71">
        <v>1802.98</v>
      </c>
      <c r="W76" s="71">
        <v>1825.33</v>
      </c>
      <c r="X76" s="71">
        <v>1704.83</v>
      </c>
      <c r="Y76" s="71">
        <v>1586.98</v>
      </c>
      <c r="Z76" s="71">
        <v>1369.18</v>
      </c>
      <c r="AA76" s="71">
        <v>1709.23</v>
      </c>
      <c r="AB76" s="71">
        <v>21506.26</v>
      </c>
    </row>
    <row r="77" spans="1:28" s="9" customFormat="1" ht="16.5" hidden="1" customHeight="1" x14ac:dyDescent="0.2">
      <c r="A77" s="13" t="s">
        <v>100</v>
      </c>
      <c r="B77" s="20"/>
      <c r="C77" s="9">
        <f>ENERO!$H$9</f>
        <v>190</v>
      </c>
      <c r="D77" s="9">
        <f>FEBRERO!$H$9</f>
        <v>159</v>
      </c>
      <c r="E77" s="9">
        <f>MARZO!$H$9</f>
        <v>138</v>
      </c>
      <c r="F77" s="9">
        <f>ABRIL!$H$9</f>
        <v>188</v>
      </c>
      <c r="G77" s="9">
        <f>MAYO!$H$9</f>
        <v>189</v>
      </c>
      <c r="H77" s="9">
        <f>JUNIO!$H$9</f>
        <v>177</v>
      </c>
      <c r="I77" s="9">
        <f>JULIO!$H$9</f>
        <v>203</v>
      </c>
      <c r="J77" s="9">
        <f>AGOSTO!$H$9</f>
        <v>191</v>
      </c>
      <c r="K77" s="9">
        <f>SEPTIEMBRE!$H$8</f>
        <v>77</v>
      </c>
      <c r="L77" s="9">
        <f>OCTUBRE!$H$9</f>
        <v>217</v>
      </c>
      <c r="M77" s="9">
        <f>NOVIEMBRE!$H$9</f>
        <v>193</v>
      </c>
      <c r="N77" s="9">
        <f>DICIEMBRE!$H$9</f>
        <v>178</v>
      </c>
      <c r="O77" s="9">
        <f>SUM(C77:N77)</f>
        <v>2100</v>
      </c>
      <c r="P77" s="71">
        <v>223</v>
      </c>
      <c r="Q77" s="71">
        <v>296</v>
      </c>
      <c r="R77" s="71">
        <v>275</v>
      </c>
      <c r="S77" s="71">
        <v>263</v>
      </c>
      <c r="T77" s="71">
        <v>247</v>
      </c>
      <c r="U77" s="71">
        <v>233</v>
      </c>
      <c r="V77" s="71">
        <v>250</v>
      </c>
      <c r="W77" s="71">
        <v>247</v>
      </c>
      <c r="X77" s="71">
        <v>227</v>
      </c>
      <c r="Y77" s="71">
        <v>203</v>
      </c>
      <c r="Z77" s="71">
        <v>169</v>
      </c>
      <c r="AA77" s="71">
        <v>199</v>
      </c>
      <c r="AB77" s="71">
        <v>2832</v>
      </c>
    </row>
    <row r="78" spans="1:28" s="12" customFormat="1" ht="16.5" hidden="1" customHeight="1" x14ac:dyDescent="0.2">
      <c r="A78" s="11" t="s">
        <v>1</v>
      </c>
      <c r="B78" s="20"/>
      <c r="C78" s="9">
        <f>ENERO!$E$9</f>
        <v>135</v>
      </c>
      <c r="D78" s="9">
        <f>FEBRERO!$E$9</f>
        <v>213.35</v>
      </c>
      <c r="E78" s="9">
        <f>MARZO!$E$9</f>
        <v>125.93</v>
      </c>
      <c r="F78" s="9">
        <f>ABRIL!$E$9</f>
        <v>160.16999999999999</v>
      </c>
      <c r="G78" s="9">
        <f>MAYO!$E$9</f>
        <v>91.86</v>
      </c>
      <c r="H78" s="9">
        <f>JUNIO!$E$9</f>
        <v>137.16999999999999</v>
      </c>
      <c r="I78" s="9">
        <f>JULIO!$E$9</f>
        <v>101.45</v>
      </c>
      <c r="J78" s="9">
        <f>AGOSTO!$E$9</f>
        <v>110.02</v>
      </c>
      <c r="K78" s="9">
        <f>SEPTIEMBRE!$E$9</f>
        <v>145.34</v>
      </c>
      <c r="L78" s="9">
        <f>OCTUBRE!$E$9</f>
        <v>82.29</v>
      </c>
      <c r="M78" s="9">
        <f>NOVIEMBRE!$E$9</f>
        <v>169.4</v>
      </c>
      <c r="N78" s="9">
        <f>DICIEMBRE!$E$9</f>
        <v>172.71</v>
      </c>
      <c r="O78" s="9">
        <f>SUM(C78:N78)</f>
        <v>1644.69</v>
      </c>
      <c r="P78" s="71">
        <v>168.77</v>
      </c>
      <c r="Q78" s="71">
        <v>163.31</v>
      </c>
      <c r="R78" s="71">
        <v>125.7</v>
      </c>
      <c r="S78" s="71">
        <v>104.21</v>
      </c>
      <c r="T78" s="71">
        <v>92.02</v>
      </c>
      <c r="U78" s="71">
        <v>159.56</v>
      </c>
      <c r="V78" s="71">
        <v>76.180000000000007</v>
      </c>
      <c r="W78" s="71">
        <v>38.119999999999997</v>
      </c>
      <c r="X78" s="71">
        <v>89.96</v>
      </c>
      <c r="Y78" s="71">
        <v>164.23</v>
      </c>
      <c r="Z78" s="71">
        <v>184.31</v>
      </c>
      <c r="AA78" s="71">
        <v>225.53</v>
      </c>
      <c r="AB78" s="71">
        <v>1591.8999999999999</v>
      </c>
    </row>
    <row r="79" spans="1:28" s="12" customFormat="1" ht="16.5" customHeight="1" x14ac:dyDescent="0.2">
      <c r="A79" s="11" t="s">
        <v>57</v>
      </c>
      <c r="B79" s="51"/>
      <c r="C79" s="51">
        <f>IFERROR(+C76/(C74/(30.4166666666667)),"")</f>
        <v>254.55902514929792</v>
      </c>
      <c r="D79" s="51">
        <f t="shared" ref="D79:O79" si="14">IFERROR(+D76/(D74/(30.4166666666667)),"")</f>
        <v>135.89328784512867</v>
      </c>
      <c r="E79" s="51">
        <f t="shared" si="14"/>
        <v>196.81661884889607</v>
      </c>
      <c r="F79" s="51">
        <f t="shared" si="14"/>
        <v>210.84300692425478</v>
      </c>
      <c r="G79" s="51">
        <f t="shared" si="14"/>
        <v>387.65717098577284</v>
      </c>
      <c r="H79" s="51">
        <f t="shared" si="14"/>
        <v>234.38063340899399</v>
      </c>
      <c r="I79" s="51">
        <f t="shared" si="14"/>
        <v>362.13573066841457</v>
      </c>
      <c r="J79" s="51">
        <f t="shared" si="14"/>
        <v>322.51363408521337</v>
      </c>
      <c r="K79" s="51">
        <f t="shared" si="14"/>
        <v>346.21700098737239</v>
      </c>
      <c r="L79" s="51">
        <f t="shared" si="14"/>
        <v>377.33113046961097</v>
      </c>
      <c r="M79" s="51">
        <f t="shared" si="14"/>
        <v>203.62507556522812</v>
      </c>
      <c r="N79" s="51">
        <f t="shared" si="14"/>
        <v>185.83501527383828</v>
      </c>
      <c r="O79" s="51">
        <f t="shared" si="14"/>
        <v>249.52171714146945</v>
      </c>
      <c r="P79" s="72">
        <v>221.87848030948004</v>
      </c>
      <c r="Q79" s="72">
        <v>262.52900515498453</v>
      </c>
      <c r="R79" s="72">
        <v>331.83696296695632</v>
      </c>
      <c r="S79" s="72">
        <v>381.71258285225611</v>
      </c>
      <c r="T79" s="72">
        <v>389.65645656279554</v>
      </c>
      <c r="U79" s="72">
        <v>230.21996186776053</v>
      </c>
      <c r="V79" s="72">
        <v>481.26934327921651</v>
      </c>
      <c r="W79" s="72">
        <v>1052.121549491505</v>
      </c>
      <c r="X79" s="72">
        <v>362.87785747609087</v>
      </c>
      <c r="Y79" s="72">
        <v>211.98296810270395</v>
      </c>
      <c r="Z79" s="72">
        <v>156.03556263269658</v>
      </c>
      <c r="AA79" s="72">
        <v>156.09992243406913</v>
      </c>
      <c r="AB79" s="72">
        <v>278.41922003595101</v>
      </c>
    </row>
    <row r="80" spans="1:28" s="12" customFormat="1" ht="15" customHeight="1" x14ac:dyDescent="0.2">
      <c r="A80" s="11" t="s">
        <v>49</v>
      </c>
      <c r="B80" s="81"/>
      <c r="C80" s="52">
        <f>IFERROR((C74-C78)*100/C74,"")</f>
        <v>31.869795609386831</v>
      </c>
      <c r="D80" s="52">
        <f t="shared" ref="D80:O80" si="15">IFERROR((D74-D78)*100/D74,"")</f>
        <v>32.291336083782937</v>
      </c>
      <c r="E80" s="52">
        <f t="shared" si="15"/>
        <v>34.308815858111622</v>
      </c>
      <c r="F80" s="52">
        <f t="shared" si="15"/>
        <v>32.511692579951976</v>
      </c>
      <c r="G80" s="52">
        <f t="shared" si="15"/>
        <v>29.984756097560972</v>
      </c>
      <c r="H80" s="52">
        <f t="shared" si="15"/>
        <v>32.315207737096621</v>
      </c>
      <c r="I80" s="52">
        <f t="shared" si="15"/>
        <v>33.519003931847962</v>
      </c>
      <c r="J80" s="52">
        <f t="shared" si="15"/>
        <v>33.822556390977446</v>
      </c>
      <c r="K80" s="52">
        <f t="shared" si="15"/>
        <v>24.471236293717194</v>
      </c>
      <c r="L80" s="52">
        <f t="shared" si="15"/>
        <v>50.561730249324114</v>
      </c>
      <c r="M80" s="52">
        <f t="shared" si="15"/>
        <v>38.556401886108084</v>
      </c>
      <c r="N80" s="52">
        <f t="shared" si="15"/>
        <v>37.191795766964873</v>
      </c>
      <c r="O80" s="52">
        <f t="shared" si="15"/>
        <v>34.331915913038273</v>
      </c>
      <c r="P80" s="73">
        <v>32.226327202634323</v>
      </c>
      <c r="Q80" s="73">
        <v>34.400482024502907</v>
      </c>
      <c r="R80" s="73">
        <v>32.240849549889489</v>
      </c>
      <c r="S80" s="73">
        <v>33.155869146889039</v>
      </c>
      <c r="T80" s="73">
        <v>34.830028328611895</v>
      </c>
      <c r="U80" s="73">
        <v>31.120224476581047</v>
      </c>
      <c r="V80" s="73">
        <v>33.146116717858703</v>
      </c>
      <c r="W80" s="73">
        <v>27.761985976880812</v>
      </c>
      <c r="X80" s="73">
        <v>37.046885934219738</v>
      </c>
      <c r="Y80" s="73">
        <v>27.877563567695759</v>
      </c>
      <c r="Z80" s="73">
        <v>30.9441738478831</v>
      </c>
      <c r="AA80" s="73">
        <v>32.283440924786071</v>
      </c>
      <c r="AB80" s="73">
        <v>32.245446922975439</v>
      </c>
    </row>
    <row r="81" spans="1:28" s="12" customFormat="1" ht="16.5" hidden="1" customHeight="1" x14ac:dyDescent="0.2">
      <c r="A81" s="11" t="s">
        <v>50</v>
      </c>
      <c r="B81" s="20"/>
      <c r="C81" s="14" t="e">
        <f>(SUM($C75:C75)/+SUM(#REF!)-1)</f>
        <v>#REF!</v>
      </c>
      <c r="D81" s="14" t="e">
        <f>(SUM($C75:D75)/+SUM(#REF!)-1)</f>
        <v>#REF!</v>
      </c>
      <c r="E81" s="14" t="e">
        <f>(SUM($C75:E75)/+SUM(#REF!)-1)</f>
        <v>#REF!</v>
      </c>
      <c r="F81" s="14" t="e">
        <f>(SUM($C75:F75)/+SUM(#REF!)-1)</f>
        <v>#REF!</v>
      </c>
      <c r="G81" s="14" t="e">
        <f>(SUM($C75:G75)/+SUM(#REF!)-1)</f>
        <v>#REF!</v>
      </c>
      <c r="H81" s="14" t="e">
        <f>(SUM($C75:H75)/+SUM(#REF!)-1)</f>
        <v>#REF!</v>
      </c>
      <c r="I81" s="14" t="e">
        <f>(SUM($C75:I75)/+SUM(#REF!)-1)</f>
        <v>#REF!</v>
      </c>
      <c r="J81" s="14" t="e">
        <f>(SUM($C75:J75)/+SUM(#REF!)-1)</f>
        <v>#REF!</v>
      </c>
      <c r="K81" s="14" t="e">
        <f>(SUM($C75:K75)/+SUM(#REF!)-1)</f>
        <v>#REF!</v>
      </c>
      <c r="L81" s="14" t="e">
        <f>(SUM($C75:L75)/+SUM(#REF!)-1)</f>
        <v>#REF!</v>
      </c>
      <c r="M81" s="14" t="e">
        <f>(SUM($C75:M75)/+SUM(#REF!)-1)</f>
        <v>#REF!</v>
      </c>
      <c r="N81" s="14" t="e">
        <f>(SUM($C75:N75)/+SUM(#REF!)-1)</f>
        <v>#REF!</v>
      </c>
      <c r="O81" s="14"/>
      <c r="P81" s="74" t="e">
        <v>#REF!</v>
      </c>
      <c r="Q81" s="74" t="e">
        <v>#REF!</v>
      </c>
      <c r="R81" s="74" t="e">
        <v>#REF!</v>
      </c>
      <c r="S81" s="74" t="e">
        <v>#REF!</v>
      </c>
      <c r="T81" s="74" t="e">
        <v>#REF!</v>
      </c>
      <c r="U81" s="74" t="e">
        <v>#REF!</v>
      </c>
      <c r="V81" s="74" t="e">
        <v>#REF!</v>
      </c>
      <c r="W81" s="74" t="e">
        <v>#REF!</v>
      </c>
      <c r="X81" s="74" t="e">
        <v>#REF!</v>
      </c>
      <c r="Y81" s="74" t="e">
        <v>#REF!</v>
      </c>
      <c r="Z81" s="74" t="e">
        <v>#REF!</v>
      </c>
      <c r="AA81" s="74" t="e">
        <v>#REF!</v>
      </c>
      <c r="AB81" s="74"/>
    </row>
    <row r="82" spans="1:28" s="12" customFormat="1" ht="16.5" hidden="1" customHeight="1" x14ac:dyDescent="0.2">
      <c r="A82" s="11" t="s">
        <v>51</v>
      </c>
      <c r="B82" s="20"/>
      <c r="C82" s="14" t="e">
        <f>(SUM($C74:C74)/+SUM(#REF!)-1)</f>
        <v>#REF!</v>
      </c>
      <c r="D82" s="14" t="e">
        <f>(SUM($C74:D74)/+SUM(#REF!)-1)</f>
        <v>#REF!</v>
      </c>
      <c r="E82" s="14" t="e">
        <f>(SUM($C74:E74)/+SUM(#REF!)-1)</f>
        <v>#REF!</v>
      </c>
      <c r="F82" s="14" t="e">
        <f>(SUM($C74:F74)/+SUM(#REF!)-1)</f>
        <v>#REF!</v>
      </c>
      <c r="G82" s="14" t="e">
        <f>(SUM($C74:G74)/+SUM(#REF!)-1)</f>
        <v>#REF!</v>
      </c>
      <c r="H82" s="14" t="e">
        <f>(SUM($C74:H74)/+SUM(#REF!)-1)</f>
        <v>#REF!</v>
      </c>
      <c r="I82" s="14" t="e">
        <f>(SUM($C74:I74)/+SUM(#REF!)-1)</f>
        <v>#REF!</v>
      </c>
      <c r="J82" s="14" t="e">
        <f>(SUM($C74:J74)/+SUM(#REF!)-1)</f>
        <v>#REF!</v>
      </c>
      <c r="K82" s="14" t="e">
        <f>(SUM($C74:K74)/+SUM(#REF!)-1)</f>
        <v>#REF!</v>
      </c>
      <c r="L82" s="14" t="e">
        <f>(SUM($C74:L74)/+SUM(#REF!)-1)</f>
        <v>#REF!</v>
      </c>
      <c r="M82" s="14" t="e">
        <f>(SUM($C74:M74)/+SUM(#REF!)-1)</f>
        <v>#REF!</v>
      </c>
      <c r="N82" s="14" t="e">
        <f>(SUM($C74:N74)/+SUM(#REF!)-1)</f>
        <v>#REF!</v>
      </c>
      <c r="O82" s="14"/>
      <c r="P82" s="74" t="e">
        <v>#REF!</v>
      </c>
      <c r="Q82" s="74" t="e">
        <v>#REF!</v>
      </c>
      <c r="R82" s="74" t="e">
        <v>#REF!</v>
      </c>
      <c r="S82" s="74" t="e">
        <v>#REF!</v>
      </c>
      <c r="T82" s="74" t="e">
        <v>#REF!</v>
      </c>
      <c r="U82" s="74" t="e">
        <v>#REF!</v>
      </c>
      <c r="V82" s="74" t="e">
        <v>#REF!</v>
      </c>
      <c r="W82" s="74" t="e">
        <v>#REF!</v>
      </c>
      <c r="X82" s="74" t="e">
        <v>#REF!</v>
      </c>
      <c r="Y82" s="74" t="e">
        <v>#REF!</v>
      </c>
      <c r="Z82" s="74" t="e">
        <v>#REF!</v>
      </c>
      <c r="AA82" s="74" t="e">
        <v>#REF!</v>
      </c>
      <c r="AB82" s="74"/>
    </row>
    <row r="83" spans="1:28" s="5" customFormat="1" ht="21.75" customHeight="1" x14ac:dyDescent="0.2">
      <c r="A83" s="10" t="s">
        <v>33</v>
      </c>
      <c r="B83" s="15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</row>
    <row r="84" spans="1:28" s="12" customFormat="1" ht="16.5" customHeight="1" x14ac:dyDescent="0.2">
      <c r="A84" s="11" t="s">
        <v>3</v>
      </c>
      <c r="B84" s="20"/>
      <c r="C84" s="9">
        <f>ENERO!$D$10</f>
        <v>91.55</v>
      </c>
      <c r="D84" s="9">
        <f>FEBRERO!$D$10</f>
        <v>73.7</v>
      </c>
      <c r="E84" s="9">
        <f>MARZO!$D$10</f>
        <v>44.6</v>
      </c>
      <c r="F84" s="9">
        <f>ABRIL!$D$10</f>
        <v>102.7</v>
      </c>
      <c r="G84" s="9">
        <f>MAYO!$D$10</f>
        <v>70.45</v>
      </c>
      <c r="H84" s="9">
        <f>JUNIO!$D$10</f>
        <v>76.599999999999994</v>
      </c>
      <c r="I84" s="9">
        <f>JULIO!$D$10</f>
        <v>73.7</v>
      </c>
      <c r="J84" s="9">
        <f>AGOSTO!$D$10</f>
        <v>38.9</v>
      </c>
      <c r="K84" s="9">
        <f>SEPTIEMBRE!$D$10</f>
        <v>100.26</v>
      </c>
      <c r="L84" s="9">
        <f>OCTUBRE!$D$10</f>
        <v>53.5</v>
      </c>
      <c r="M84" s="9">
        <f>NOVIEMBRE!$D$10</f>
        <v>90.5</v>
      </c>
      <c r="N84" s="9">
        <f>DICIEMBRE!$D$10</f>
        <v>115.7</v>
      </c>
      <c r="O84" s="9">
        <f>SUM(C84:N84)</f>
        <v>932.16000000000008</v>
      </c>
      <c r="P84" s="71">
        <v>89.3</v>
      </c>
      <c r="Q84" s="71">
        <v>107.6</v>
      </c>
      <c r="R84" s="71">
        <v>38.049999999999997</v>
      </c>
      <c r="S84" s="71">
        <v>53.75</v>
      </c>
      <c r="T84" s="71">
        <v>84.5</v>
      </c>
      <c r="U84" s="71">
        <v>55.42</v>
      </c>
      <c r="V84" s="71">
        <v>27.8</v>
      </c>
      <c r="W84" s="71">
        <v>37.9</v>
      </c>
      <c r="X84" s="71">
        <v>77.900000000000006</v>
      </c>
      <c r="Y84" s="71">
        <v>152.47999999999999</v>
      </c>
      <c r="Z84" s="71">
        <v>80.45</v>
      </c>
      <c r="AA84" s="71">
        <v>121.9</v>
      </c>
      <c r="AB84" s="71">
        <v>927.05000000000007</v>
      </c>
    </row>
    <row r="85" spans="1:28" s="12" customFormat="1" ht="16.5" customHeight="1" x14ac:dyDescent="0.2">
      <c r="A85" s="12" t="s">
        <v>4</v>
      </c>
      <c r="B85" s="20"/>
      <c r="C85" s="9">
        <f>ENERO!$C$10</f>
        <v>14</v>
      </c>
      <c r="D85" s="9">
        <f>FEBRERO!$C$10</f>
        <v>9</v>
      </c>
      <c r="E85" s="9">
        <f>MARZO!$C$10</f>
        <v>7</v>
      </c>
      <c r="F85" s="9">
        <f>ABRIL!$C$10</f>
        <v>13</v>
      </c>
      <c r="G85" s="9">
        <f>MAYO!$C$10</f>
        <v>10</v>
      </c>
      <c r="H85" s="9">
        <f>JUNIO!$C$10</f>
        <v>14</v>
      </c>
      <c r="I85" s="9">
        <f>JULIO!$C$10</f>
        <v>11</v>
      </c>
      <c r="J85" s="9">
        <f>AGOSTO!$C$10</f>
        <v>6</v>
      </c>
      <c r="K85" s="9">
        <f>SEPTIEMBRE!$C$10</f>
        <v>14</v>
      </c>
      <c r="L85" s="9">
        <f>OCTUBRE!$C$10</f>
        <v>9</v>
      </c>
      <c r="M85" s="9">
        <f>NOVIEMBRE!$C$10</f>
        <v>15</v>
      </c>
      <c r="N85" s="9">
        <f>DICIEMBRE!$C$10</f>
        <v>20</v>
      </c>
      <c r="O85" s="9">
        <f>SUM(C85:N85)</f>
        <v>142</v>
      </c>
      <c r="P85" s="71">
        <v>13</v>
      </c>
      <c r="Q85" s="71">
        <v>13</v>
      </c>
      <c r="R85" s="71">
        <v>6</v>
      </c>
      <c r="S85" s="71">
        <v>6</v>
      </c>
      <c r="T85" s="71">
        <v>16</v>
      </c>
      <c r="U85" s="71">
        <v>10</v>
      </c>
      <c r="V85" s="71">
        <v>3</v>
      </c>
      <c r="W85" s="71">
        <v>6</v>
      </c>
      <c r="X85" s="71">
        <v>10</v>
      </c>
      <c r="Y85" s="71">
        <v>20</v>
      </c>
      <c r="Z85" s="71">
        <v>11</v>
      </c>
      <c r="AA85" s="71">
        <v>15</v>
      </c>
      <c r="AB85" s="71">
        <v>129</v>
      </c>
    </row>
    <row r="86" spans="1:28" s="12" customFormat="1" ht="16.5" customHeight="1" x14ac:dyDescent="0.2">
      <c r="A86" s="11" t="s">
        <v>55</v>
      </c>
      <c r="B86" s="20"/>
      <c r="C86" s="9">
        <f>ENERO!$I$10</f>
        <v>489.5</v>
      </c>
      <c r="D86" s="9">
        <f>FEBRERO!$I$10</f>
        <v>461.35</v>
      </c>
      <c r="E86" s="9">
        <f>MARZO!$I$10</f>
        <v>432.45</v>
      </c>
      <c r="F86" s="9">
        <f>ABRIL!$I$10</f>
        <v>391.7</v>
      </c>
      <c r="G86" s="9">
        <f>MAYO!$I$10</f>
        <v>2170.0500000000002</v>
      </c>
      <c r="H86" s="9">
        <f>JUNIO!$I$10</f>
        <v>2083.8000000000002</v>
      </c>
      <c r="I86" s="9">
        <f>JULIO!$I$10</f>
        <v>2027.85</v>
      </c>
      <c r="J86" s="9">
        <f>AGOSTO!$I$10</f>
        <v>1988.95</v>
      </c>
      <c r="K86" s="9">
        <f>SEPTIEMBRE!$I$10</f>
        <v>2065.1999999999998</v>
      </c>
      <c r="L86" s="9">
        <f>OCTUBRE!$I$10</f>
        <v>2127.1</v>
      </c>
      <c r="M86" s="9">
        <f>NOVIEMBRE!$I$10</f>
        <v>2062.1999999999998</v>
      </c>
      <c r="N86" s="9">
        <f>DICIEMBRE!$I$10</f>
        <v>1947.4</v>
      </c>
      <c r="O86" s="9">
        <f>SUM(C86:N86)</f>
        <v>18247.550000000003</v>
      </c>
      <c r="P86" s="71">
        <v>737.28</v>
      </c>
      <c r="Q86" s="71">
        <v>718.89</v>
      </c>
      <c r="R86" s="71">
        <v>771.14</v>
      </c>
      <c r="S86" s="71">
        <v>741.74</v>
      </c>
      <c r="T86" s="71">
        <v>513.79</v>
      </c>
      <c r="U86" s="71">
        <v>470.88</v>
      </c>
      <c r="V86" s="71">
        <v>460.93</v>
      </c>
      <c r="W86" s="71">
        <v>471.53</v>
      </c>
      <c r="X86" s="71">
        <v>504.03</v>
      </c>
      <c r="Y86" s="71">
        <v>451.65</v>
      </c>
      <c r="Z86" s="71">
        <v>421.45</v>
      </c>
      <c r="AA86" s="71">
        <v>436.95</v>
      </c>
      <c r="AB86" s="71">
        <v>6700.2599999999993</v>
      </c>
    </row>
    <row r="87" spans="1:28" s="9" customFormat="1" ht="16.5" hidden="1" customHeight="1" x14ac:dyDescent="0.2">
      <c r="A87" s="13" t="s">
        <v>100</v>
      </c>
      <c r="B87" s="20"/>
      <c r="C87" s="9">
        <f>ENERO!$H$10</f>
        <v>66</v>
      </c>
      <c r="D87" s="9">
        <f>FEBRERO!$H$10</f>
        <v>63</v>
      </c>
      <c r="E87" s="9">
        <f>MARZO!$H$10</f>
        <v>58</v>
      </c>
      <c r="F87" s="9">
        <f>ABRIL!$H$10</f>
        <v>52</v>
      </c>
      <c r="G87" s="9">
        <f>MAYO!$H$10</f>
        <v>357</v>
      </c>
      <c r="H87" s="9">
        <f>JUNIO!$H$10</f>
        <v>343</v>
      </c>
      <c r="I87" s="9">
        <f>JULIO!$H$10</f>
        <v>333</v>
      </c>
      <c r="J87" s="9">
        <f>AGOSTO!$H$10</f>
        <v>327</v>
      </c>
      <c r="K87" s="9">
        <f>SEPTIEMBRE!$H$9</f>
        <v>231</v>
      </c>
      <c r="L87" s="9">
        <f>OCTUBRE!$H$10</f>
        <v>345</v>
      </c>
      <c r="M87" s="9">
        <f>NOVIEMBRE!$H$10</f>
        <v>332</v>
      </c>
      <c r="N87" s="9">
        <f>DICIEMBRE!$H$10</f>
        <v>313</v>
      </c>
      <c r="O87" s="9">
        <f>SUM(C87:N87)</f>
        <v>2820</v>
      </c>
      <c r="P87" s="71">
        <v>85</v>
      </c>
      <c r="Q87" s="71">
        <v>83</v>
      </c>
      <c r="R87" s="71">
        <v>89</v>
      </c>
      <c r="S87" s="71">
        <v>86</v>
      </c>
      <c r="T87" s="71">
        <v>70</v>
      </c>
      <c r="U87" s="71">
        <v>65</v>
      </c>
      <c r="V87" s="71">
        <v>64</v>
      </c>
      <c r="W87" s="71">
        <v>65</v>
      </c>
      <c r="X87" s="71">
        <v>70</v>
      </c>
      <c r="Y87" s="71">
        <v>62</v>
      </c>
      <c r="Z87" s="71">
        <v>57</v>
      </c>
      <c r="AA87" s="71">
        <v>59</v>
      </c>
      <c r="AB87" s="71">
        <v>855</v>
      </c>
    </row>
    <row r="88" spans="1:28" s="12" customFormat="1" ht="16.5" hidden="1" customHeight="1" x14ac:dyDescent="0.2">
      <c r="A88" s="11" t="s">
        <v>1</v>
      </c>
      <c r="B88" s="20"/>
      <c r="C88" s="9">
        <f>ENERO!$E$10</f>
        <v>57.33</v>
      </c>
      <c r="D88" s="9">
        <f>FEBRERO!$E$10</f>
        <v>49.8</v>
      </c>
      <c r="E88" s="9">
        <f>MARZO!$E$10</f>
        <v>24.66</v>
      </c>
      <c r="F88" s="9">
        <f>ABRIL!$E$10</f>
        <v>64.84</v>
      </c>
      <c r="G88" s="9">
        <f>MAYO!$E$10</f>
        <v>47.81</v>
      </c>
      <c r="H88" s="9">
        <f>JUNIO!$E$10</f>
        <v>53.74</v>
      </c>
      <c r="I88" s="9">
        <f>JULIO!$E$10</f>
        <v>45.68</v>
      </c>
      <c r="J88" s="9">
        <f>AGOSTO!$E$10</f>
        <v>26.72</v>
      </c>
      <c r="K88" s="9">
        <f>SEPTIEMBRE!$E$10</f>
        <v>69.760000000000005</v>
      </c>
      <c r="L88" s="9">
        <f>OCTUBRE!$E$10</f>
        <v>37.880000000000003</v>
      </c>
      <c r="M88" s="9">
        <f>NOVIEMBRE!$E$10</f>
        <v>58.16</v>
      </c>
      <c r="N88" s="9">
        <f>DICIEMBRE!$E$10</f>
        <v>84.41</v>
      </c>
      <c r="O88" s="9">
        <f>SUM(C88:N88)</f>
        <v>620.79</v>
      </c>
      <c r="P88" s="71">
        <v>65.05</v>
      </c>
      <c r="Q88" s="71">
        <v>75.56</v>
      </c>
      <c r="R88" s="71">
        <v>26.96</v>
      </c>
      <c r="S88" s="71">
        <v>36.26</v>
      </c>
      <c r="T88" s="71">
        <v>81.13</v>
      </c>
      <c r="U88" s="71">
        <v>55.5</v>
      </c>
      <c r="V88" s="71">
        <v>18.940000000000001</v>
      </c>
      <c r="W88" s="71">
        <v>26.16</v>
      </c>
      <c r="X88" s="71">
        <v>57.11</v>
      </c>
      <c r="Y88" s="71">
        <v>100.42</v>
      </c>
      <c r="Z88" s="71">
        <v>55.48</v>
      </c>
      <c r="AA88" s="71">
        <v>80.67</v>
      </c>
      <c r="AB88" s="71">
        <v>679.24</v>
      </c>
    </row>
    <row r="89" spans="1:28" s="12" customFormat="1" ht="16.5" customHeight="1" x14ac:dyDescent="0.2">
      <c r="A89" s="11" t="s">
        <v>57</v>
      </c>
      <c r="B89" s="51"/>
      <c r="C89" s="51">
        <f>IFERROR(+C86/(C84/(30.4166666666667)),"")</f>
        <v>162.63198616420917</v>
      </c>
      <c r="D89" s="51">
        <f t="shared" ref="D89:O89" si="16">IFERROR(+D86/(D84/(30.4166666666667)),"")</f>
        <v>190.40338082315716</v>
      </c>
      <c r="E89" s="51">
        <f t="shared" si="16"/>
        <v>294.92572869955188</v>
      </c>
      <c r="F89" s="51">
        <f t="shared" si="16"/>
        <v>116.00981824083102</v>
      </c>
      <c r="G89" s="51">
        <f t="shared" si="16"/>
        <v>936.9153655074532</v>
      </c>
      <c r="H89" s="51">
        <f t="shared" si="16"/>
        <v>827.44451697128045</v>
      </c>
      <c r="I89" s="51">
        <f t="shared" si="16"/>
        <v>836.91231343283675</v>
      </c>
      <c r="J89" s="51">
        <f t="shared" si="16"/>
        <v>1555.1986932305074</v>
      </c>
      <c r="K89" s="51">
        <f t="shared" si="16"/>
        <v>626.53600638340379</v>
      </c>
      <c r="L89" s="51">
        <f t="shared" si="16"/>
        <v>1209.3325545171351</v>
      </c>
      <c r="M89" s="51">
        <f t="shared" si="16"/>
        <v>693.09668508287359</v>
      </c>
      <c r="N89" s="51">
        <f t="shared" si="16"/>
        <v>511.95692883895185</v>
      </c>
      <c r="O89" s="51">
        <f t="shared" si="16"/>
        <v>595.42315249885644</v>
      </c>
      <c r="P89" s="72">
        <v>251.12653975363969</v>
      </c>
      <c r="Q89" s="72">
        <v>203.21782063197048</v>
      </c>
      <c r="R89" s="72">
        <v>616.43911519929986</v>
      </c>
      <c r="S89" s="72">
        <v>419.74434108527174</v>
      </c>
      <c r="T89" s="72">
        <v>184.94413214990158</v>
      </c>
      <c r="U89" s="72">
        <v>258.43738722482885</v>
      </c>
      <c r="V89" s="72">
        <v>504.31489808153532</v>
      </c>
      <c r="W89" s="72">
        <v>378.42667106420441</v>
      </c>
      <c r="X89" s="72">
        <v>196.8024711168166</v>
      </c>
      <c r="Y89" s="72">
        <v>90.095012460650679</v>
      </c>
      <c r="Z89" s="72">
        <v>159.3425005179202</v>
      </c>
      <c r="AA89" s="72">
        <v>109.02840442986064</v>
      </c>
      <c r="AB89" s="72">
        <v>219.83665929561533</v>
      </c>
    </row>
    <row r="90" spans="1:28" s="12" customFormat="1" ht="15" customHeight="1" x14ac:dyDescent="0.2">
      <c r="A90" s="11" t="s">
        <v>49</v>
      </c>
      <c r="B90" s="81"/>
      <c r="C90" s="52">
        <f>IFERROR((C84-C88)*100/C84,"")</f>
        <v>37.378481703986893</v>
      </c>
      <c r="D90" s="52">
        <f t="shared" ref="D90:O90" si="17">IFERROR((D84-D88)*100/D84,"")</f>
        <v>32.428765264586168</v>
      </c>
      <c r="E90" s="52">
        <f t="shared" si="17"/>
        <v>44.708520179372201</v>
      </c>
      <c r="F90" s="52">
        <f t="shared" si="17"/>
        <v>36.864654333008765</v>
      </c>
      <c r="G90" s="52">
        <f t="shared" si="17"/>
        <v>32.136266855926188</v>
      </c>
      <c r="H90" s="52">
        <f t="shared" si="17"/>
        <v>29.843342036553516</v>
      </c>
      <c r="I90" s="52">
        <f t="shared" si="17"/>
        <v>38.018995929443697</v>
      </c>
      <c r="J90" s="52">
        <f t="shared" si="17"/>
        <v>31.311053984575835</v>
      </c>
      <c r="K90" s="52">
        <f t="shared" si="17"/>
        <v>30.420905645322161</v>
      </c>
      <c r="L90" s="52">
        <f t="shared" si="17"/>
        <v>29.196261682242987</v>
      </c>
      <c r="M90" s="52">
        <f t="shared" si="17"/>
        <v>35.73480662983426</v>
      </c>
      <c r="N90" s="52">
        <f t="shared" si="17"/>
        <v>27.044079515989633</v>
      </c>
      <c r="O90" s="52">
        <f t="shared" si="17"/>
        <v>33.403063851699287</v>
      </c>
      <c r="P90" s="73">
        <v>27.15565509518477</v>
      </c>
      <c r="Q90" s="73">
        <v>29.776951672862445</v>
      </c>
      <c r="R90" s="73">
        <v>29.145860709592633</v>
      </c>
      <c r="S90" s="73">
        <v>32.539534883720933</v>
      </c>
      <c r="T90" s="73">
        <v>3.988165680473378</v>
      </c>
      <c r="U90" s="73">
        <v>-0.14435221941537044</v>
      </c>
      <c r="V90" s="73">
        <v>31.870503597122301</v>
      </c>
      <c r="W90" s="73">
        <v>30.976253298153029</v>
      </c>
      <c r="X90" s="73">
        <v>26.688061617458285</v>
      </c>
      <c r="Y90" s="73">
        <v>34.142182581322139</v>
      </c>
      <c r="Z90" s="73">
        <v>31.037911746426357</v>
      </c>
      <c r="AA90" s="73">
        <v>33.822805578342901</v>
      </c>
      <c r="AB90" s="73">
        <v>26.731028531362931</v>
      </c>
    </row>
    <row r="91" spans="1:28" s="12" customFormat="1" ht="16.5" hidden="1" customHeight="1" x14ac:dyDescent="0.2">
      <c r="A91" s="11" t="s">
        <v>50</v>
      </c>
      <c r="B91" s="20"/>
      <c r="C91" s="14" t="e">
        <f>(SUM($C85:C85)/+SUM(#REF!)-1)</f>
        <v>#REF!</v>
      </c>
      <c r="D91" s="14" t="e">
        <f>(SUM($C85:D85)/+SUM(#REF!)-1)</f>
        <v>#REF!</v>
      </c>
      <c r="E91" s="14" t="e">
        <f>(SUM($C85:E85)/+SUM(#REF!)-1)</f>
        <v>#REF!</v>
      </c>
      <c r="F91" s="14" t="e">
        <f>(SUM($C85:F85)/+SUM(#REF!)-1)</f>
        <v>#REF!</v>
      </c>
      <c r="G91" s="14" t="e">
        <f>(SUM($C85:G85)/+SUM(#REF!)-1)</f>
        <v>#REF!</v>
      </c>
      <c r="H91" s="14" t="e">
        <f>(SUM($C85:H85)/+SUM(#REF!)-1)</f>
        <v>#REF!</v>
      </c>
      <c r="I91" s="14" t="e">
        <f>(SUM($C85:I85)/+SUM(#REF!)-1)</f>
        <v>#REF!</v>
      </c>
      <c r="J91" s="14" t="e">
        <f>(SUM($C85:J85)/+SUM(#REF!)-1)</f>
        <v>#REF!</v>
      </c>
      <c r="K91" s="14" t="e">
        <f>(SUM($C85:K85)/+SUM(#REF!)-1)</f>
        <v>#REF!</v>
      </c>
      <c r="L91" s="14" t="e">
        <f>(SUM($C85:L85)/+SUM(#REF!)-1)</f>
        <v>#REF!</v>
      </c>
      <c r="M91" s="14" t="e">
        <f>(SUM($C85:M85)/+SUM(#REF!)-1)</f>
        <v>#REF!</v>
      </c>
      <c r="N91" s="14" t="e">
        <f>(SUM($C85:N85)/+SUM(#REF!)-1)</f>
        <v>#REF!</v>
      </c>
      <c r="O91" s="14"/>
      <c r="P91" s="74" t="e">
        <v>#REF!</v>
      </c>
      <c r="Q91" s="74" t="e">
        <v>#REF!</v>
      </c>
      <c r="R91" s="74" t="e">
        <v>#REF!</v>
      </c>
      <c r="S91" s="74" t="e">
        <v>#REF!</v>
      </c>
      <c r="T91" s="74" t="e">
        <v>#REF!</v>
      </c>
      <c r="U91" s="74" t="e">
        <v>#REF!</v>
      </c>
      <c r="V91" s="74" t="e">
        <v>#REF!</v>
      </c>
      <c r="W91" s="74" t="e">
        <v>#REF!</v>
      </c>
      <c r="X91" s="74" t="e">
        <v>#REF!</v>
      </c>
      <c r="Y91" s="74" t="e">
        <v>#REF!</v>
      </c>
      <c r="Z91" s="74" t="e">
        <v>#REF!</v>
      </c>
      <c r="AA91" s="74" t="e">
        <v>#REF!</v>
      </c>
      <c r="AB91" s="74"/>
    </row>
    <row r="92" spans="1:28" s="12" customFormat="1" ht="16.5" hidden="1" customHeight="1" x14ac:dyDescent="0.2">
      <c r="A92" s="11" t="s">
        <v>51</v>
      </c>
      <c r="B92" s="20"/>
      <c r="C92" s="14" t="e">
        <f>(SUM($C84:C84)/+SUM(#REF!)-1)</f>
        <v>#REF!</v>
      </c>
      <c r="D92" s="14" t="e">
        <f>(SUM($C84:D84)/+SUM(#REF!)-1)</f>
        <v>#REF!</v>
      </c>
      <c r="E92" s="14" t="e">
        <f>(SUM($C84:E84)/+SUM(#REF!)-1)</f>
        <v>#REF!</v>
      </c>
      <c r="F92" s="14" t="e">
        <f>(SUM($C84:F84)/+SUM(#REF!)-1)</f>
        <v>#REF!</v>
      </c>
      <c r="G92" s="14" t="e">
        <f>(SUM($C84:G84)/+SUM(#REF!)-1)</f>
        <v>#REF!</v>
      </c>
      <c r="H92" s="14" t="e">
        <f>(SUM($C84:H84)/+SUM(#REF!)-1)</f>
        <v>#REF!</v>
      </c>
      <c r="I92" s="14" t="e">
        <f>(SUM($C84:I84)/+SUM(#REF!)-1)</f>
        <v>#REF!</v>
      </c>
      <c r="J92" s="14" t="e">
        <f>(SUM($C84:J84)/+SUM(#REF!)-1)</f>
        <v>#REF!</v>
      </c>
      <c r="K92" s="14" t="e">
        <f>(SUM($C84:K84)/+SUM(#REF!)-1)</f>
        <v>#REF!</v>
      </c>
      <c r="L92" s="14" t="e">
        <f>(SUM($C84:L84)/+SUM(#REF!)-1)</f>
        <v>#REF!</v>
      </c>
      <c r="M92" s="14" t="e">
        <f>(SUM($C84:M84)/+SUM(#REF!)-1)</f>
        <v>#REF!</v>
      </c>
      <c r="N92" s="14" t="e">
        <f>(SUM($C84:N84)/+SUM(#REF!)-1)</f>
        <v>#REF!</v>
      </c>
      <c r="O92" s="14"/>
      <c r="P92" s="74" t="e">
        <v>#REF!</v>
      </c>
      <c r="Q92" s="74" t="e">
        <v>#REF!</v>
      </c>
      <c r="R92" s="74" t="e">
        <v>#REF!</v>
      </c>
      <c r="S92" s="74" t="e">
        <v>#REF!</v>
      </c>
      <c r="T92" s="74" t="e">
        <v>#REF!</v>
      </c>
      <c r="U92" s="74" t="e">
        <v>#REF!</v>
      </c>
      <c r="V92" s="74" t="e">
        <v>#REF!</v>
      </c>
      <c r="W92" s="74" t="e">
        <v>#REF!</v>
      </c>
      <c r="X92" s="74" t="e">
        <v>#REF!</v>
      </c>
      <c r="Y92" s="74" t="e">
        <v>#REF!</v>
      </c>
      <c r="Z92" s="74" t="e">
        <v>#REF!</v>
      </c>
      <c r="AA92" s="74" t="e">
        <v>#REF!</v>
      </c>
      <c r="AB92" s="74"/>
    </row>
    <row r="93" spans="1:28" s="5" customFormat="1" ht="21.75" customHeight="1" x14ac:dyDescent="0.2">
      <c r="A93" s="10" t="s">
        <v>59</v>
      </c>
      <c r="B93" s="15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</row>
    <row r="94" spans="1:28" s="12" customFormat="1" ht="16.5" customHeight="1" x14ac:dyDescent="0.2">
      <c r="A94" s="11" t="s">
        <v>3</v>
      </c>
      <c r="B94" s="20"/>
      <c r="C94" s="9">
        <f>ENERO!$D$11</f>
        <v>144.80000000000001</v>
      </c>
      <c r="D94" s="9">
        <f>FEBRERO!$D$11</f>
        <v>191.05</v>
      </c>
      <c r="E94" s="9">
        <f>MARZO!$D$11</f>
        <v>319.20999999999998</v>
      </c>
      <c r="F94" s="9">
        <f>ABRIL!$D$11</f>
        <v>178.18</v>
      </c>
      <c r="G94" s="9">
        <f>MAYO!$D$11</f>
        <v>166.33</v>
      </c>
      <c r="H94" s="9">
        <f>JUNIO!$D$11</f>
        <v>150.94999999999999</v>
      </c>
      <c r="I94" s="9">
        <f>JULIO!$D$11</f>
        <v>118.2</v>
      </c>
      <c r="J94" s="9">
        <f>AGOSTO!$D$11</f>
        <v>148.6</v>
      </c>
      <c r="K94" s="9">
        <f>SEPTIEMBRE!$D$11</f>
        <v>222.61</v>
      </c>
      <c r="L94" s="9">
        <f>OCTUBRE!$D$11</f>
        <v>179.18</v>
      </c>
      <c r="M94" s="9">
        <f>NOVIEMBRE!$D$11</f>
        <v>152.05000000000001</v>
      </c>
      <c r="N94" s="9">
        <f>DICIEMBRE!$D$11</f>
        <v>298.23</v>
      </c>
      <c r="O94" s="9">
        <f>SUM(C94:N94)</f>
        <v>2269.39</v>
      </c>
      <c r="P94" s="71">
        <v>208.14</v>
      </c>
      <c r="Q94" s="71">
        <v>133.88</v>
      </c>
      <c r="R94" s="71">
        <v>137.69999999999999</v>
      </c>
      <c r="S94" s="71">
        <v>263.2</v>
      </c>
      <c r="T94" s="71">
        <v>217.84</v>
      </c>
      <c r="U94" s="71">
        <v>187.23</v>
      </c>
      <c r="V94" s="71">
        <v>170.23</v>
      </c>
      <c r="W94" s="71">
        <v>170.9</v>
      </c>
      <c r="X94" s="71">
        <v>246.13</v>
      </c>
      <c r="Y94" s="71">
        <v>308.22000000000003</v>
      </c>
      <c r="Z94" s="71">
        <v>134.15</v>
      </c>
      <c r="AA94" s="71">
        <v>395.33</v>
      </c>
      <c r="AB94" s="71">
        <v>2572.9499999999998</v>
      </c>
    </row>
    <row r="95" spans="1:28" s="12" customFormat="1" ht="16.5" customHeight="1" x14ac:dyDescent="0.2">
      <c r="A95" s="12" t="s">
        <v>4</v>
      </c>
      <c r="B95" s="20"/>
      <c r="C95" s="9">
        <f>ENERO!$C$11</f>
        <v>10</v>
      </c>
      <c r="D95" s="9">
        <f>FEBRERO!$C$11</f>
        <v>14</v>
      </c>
      <c r="E95" s="9">
        <f>MARZO!$C$11</f>
        <v>14</v>
      </c>
      <c r="F95" s="9">
        <f>ABRIL!$C$11</f>
        <v>10</v>
      </c>
      <c r="G95" s="9">
        <f>MAYO!$C$11</f>
        <v>9</v>
      </c>
      <c r="H95" s="9">
        <f>JUNIO!$C$11</f>
        <v>9</v>
      </c>
      <c r="I95" s="9">
        <f>JULIO!$C$11</f>
        <v>7</v>
      </c>
      <c r="J95" s="9">
        <f>AGOSTO!$C$11</f>
        <v>10</v>
      </c>
      <c r="K95" s="9">
        <f>SEPTIEMBRE!$C$11</f>
        <v>17</v>
      </c>
      <c r="L95" s="9">
        <f>OCTUBRE!$C$11</f>
        <v>10</v>
      </c>
      <c r="M95" s="9">
        <f>NOVIEMBRE!$C$11</f>
        <v>11</v>
      </c>
      <c r="N95" s="9">
        <f>DICIEMBRE!$C$11</f>
        <v>15</v>
      </c>
      <c r="O95" s="9">
        <f>SUM(C95:N95)</f>
        <v>136</v>
      </c>
      <c r="P95" s="71">
        <v>14</v>
      </c>
      <c r="Q95" s="71">
        <v>10</v>
      </c>
      <c r="R95" s="71">
        <v>10</v>
      </c>
      <c r="S95" s="71">
        <v>15</v>
      </c>
      <c r="T95" s="71">
        <v>16</v>
      </c>
      <c r="U95" s="71">
        <v>11</v>
      </c>
      <c r="V95" s="71">
        <v>10</v>
      </c>
      <c r="W95" s="71">
        <v>10</v>
      </c>
      <c r="X95" s="71">
        <v>16</v>
      </c>
      <c r="Y95" s="71">
        <v>14</v>
      </c>
      <c r="Z95" s="71">
        <v>12</v>
      </c>
      <c r="AA95" s="71">
        <v>24</v>
      </c>
      <c r="AB95" s="71">
        <v>162</v>
      </c>
    </row>
    <row r="96" spans="1:28" s="12" customFormat="1" ht="16.5" customHeight="1" x14ac:dyDescent="0.2">
      <c r="A96" s="11" t="s">
        <v>55</v>
      </c>
      <c r="B96" s="20"/>
      <c r="C96" s="9">
        <f>ENERO!$I$11</f>
        <v>899.44</v>
      </c>
      <c r="D96" s="9">
        <f>FEBRERO!$I$11</f>
        <v>991.84</v>
      </c>
      <c r="E96" s="9">
        <f>MARZO!$I$11</f>
        <v>897.39</v>
      </c>
      <c r="F96" s="9">
        <f>ABRIL!$I$11</f>
        <v>776.05</v>
      </c>
      <c r="G96" s="9">
        <f>MAYO!$I$11</f>
        <v>1007.7</v>
      </c>
      <c r="H96" s="9">
        <f>JUNIO!$I$11</f>
        <v>944.2</v>
      </c>
      <c r="I96" s="9">
        <f>JULIO!$I$11</f>
        <v>892.15</v>
      </c>
      <c r="J96" s="9">
        <f>AGOSTO!$I$11</f>
        <v>835.85</v>
      </c>
      <c r="K96" s="9">
        <f>SEPTIEMBRE!$I$11</f>
        <v>755.4</v>
      </c>
      <c r="L96" s="9">
        <f>OCTUBRE!$I$11</f>
        <v>596.54999999999995</v>
      </c>
      <c r="M96" s="9">
        <f>NOVIEMBRE!$I$11</f>
        <v>561.6</v>
      </c>
      <c r="N96" s="9">
        <f>DICIEMBRE!$I$11</f>
        <v>582.9</v>
      </c>
      <c r="O96" s="9">
        <f>SUM(C96:N96)</f>
        <v>9741.07</v>
      </c>
      <c r="P96" s="71">
        <v>1075.5999999999999</v>
      </c>
      <c r="Q96" s="71">
        <v>1076.3</v>
      </c>
      <c r="R96" s="71">
        <v>1028.2</v>
      </c>
      <c r="S96" s="71">
        <v>950.35</v>
      </c>
      <c r="T96" s="71">
        <v>835.8</v>
      </c>
      <c r="U96" s="71">
        <v>802.34</v>
      </c>
      <c r="V96" s="71">
        <v>720.99</v>
      </c>
      <c r="W96" s="71">
        <v>721.89</v>
      </c>
      <c r="X96" s="71">
        <v>817.49</v>
      </c>
      <c r="Y96" s="71">
        <v>906.64</v>
      </c>
      <c r="Z96" s="71">
        <v>948.69</v>
      </c>
      <c r="AA96" s="71">
        <v>852.84</v>
      </c>
      <c r="AB96" s="71">
        <v>10737.130000000001</v>
      </c>
    </row>
    <row r="97" spans="1:28" s="9" customFormat="1" ht="16.5" hidden="1" customHeight="1" x14ac:dyDescent="0.2">
      <c r="A97" s="13" t="s">
        <v>100</v>
      </c>
      <c r="B97" s="20"/>
      <c r="C97" s="9">
        <f>ENERO!$H$11</f>
        <v>51</v>
      </c>
      <c r="D97" s="9">
        <f>FEBRERO!$H$11</f>
        <v>55</v>
      </c>
      <c r="E97" s="9">
        <f>MARZO!$H$11</f>
        <v>50</v>
      </c>
      <c r="F97" s="9">
        <f>ABRIL!$H$11</f>
        <v>44</v>
      </c>
      <c r="G97" s="9">
        <f>MAYO!$H$11</f>
        <v>58</v>
      </c>
      <c r="H97" s="9">
        <f>JUNIO!$H$11</f>
        <v>54</v>
      </c>
      <c r="I97" s="9">
        <f>JULIO!$H$11</f>
        <v>51</v>
      </c>
      <c r="J97" s="9">
        <f>AGOSTO!$H$11</f>
        <v>48</v>
      </c>
      <c r="K97" s="9">
        <f>SEPTIEMBRE!$H$10</f>
        <v>336</v>
      </c>
      <c r="L97" s="9">
        <f>OCTUBRE!$H$11</f>
        <v>34</v>
      </c>
      <c r="M97" s="9">
        <f>NOVIEMBRE!$H$11</f>
        <v>33</v>
      </c>
      <c r="N97" s="9">
        <f>DICIEMBRE!$H$11</f>
        <v>38</v>
      </c>
      <c r="O97" s="9">
        <f>SUM(C97:N97)</f>
        <v>852</v>
      </c>
      <c r="P97" s="71">
        <v>55</v>
      </c>
      <c r="Q97" s="71">
        <v>55</v>
      </c>
      <c r="R97" s="71">
        <v>52</v>
      </c>
      <c r="S97" s="71">
        <v>49</v>
      </c>
      <c r="T97" s="71">
        <v>42</v>
      </c>
      <c r="U97" s="71">
        <v>41</v>
      </c>
      <c r="V97" s="71">
        <v>37</v>
      </c>
      <c r="W97" s="71">
        <v>38</v>
      </c>
      <c r="X97" s="71">
        <v>46</v>
      </c>
      <c r="Y97" s="71">
        <v>48</v>
      </c>
      <c r="Z97" s="71">
        <v>50</v>
      </c>
      <c r="AA97" s="71">
        <v>45</v>
      </c>
      <c r="AB97" s="71">
        <v>558</v>
      </c>
    </row>
    <row r="98" spans="1:28" s="12" customFormat="1" ht="16.5" hidden="1" customHeight="1" x14ac:dyDescent="0.2">
      <c r="A98" s="11" t="s">
        <v>1</v>
      </c>
      <c r="B98" s="20"/>
      <c r="C98" s="9">
        <f>ENERO!$E$11</f>
        <v>96.44</v>
      </c>
      <c r="D98" s="9">
        <f>FEBRERO!$E$11</f>
        <v>129.19</v>
      </c>
      <c r="E98" s="9">
        <f>MARZO!$E$11</f>
        <v>211.08</v>
      </c>
      <c r="F98" s="9">
        <f>ABRIL!$E$11</f>
        <v>119.64</v>
      </c>
      <c r="G98" s="9">
        <f>MAYO!$E$11</f>
        <v>108.61</v>
      </c>
      <c r="H98" s="9">
        <f>JUNIO!$E$11</f>
        <v>104.31</v>
      </c>
      <c r="I98" s="9">
        <f>JULIO!$E$11</f>
        <v>79.95</v>
      </c>
      <c r="J98" s="9">
        <f>AGOSTO!$E$11</f>
        <v>104.14</v>
      </c>
      <c r="K98" s="9">
        <f>SEPTIEMBRE!$E$11</f>
        <v>158.02000000000001</v>
      </c>
      <c r="L98" s="9">
        <f>OCTUBRE!$E$11</f>
        <v>126.16</v>
      </c>
      <c r="M98" s="9">
        <f>NOVIEMBRE!$E$11</f>
        <v>104.77</v>
      </c>
      <c r="N98" s="9">
        <f>DICIEMBRE!$E$11</f>
        <v>191.45</v>
      </c>
      <c r="O98" s="9">
        <f>SUM(C98:N98)</f>
        <v>1533.7600000000002</v>
      </c>
      <c r="P98" s="71">
        <v>143.4</v>
      </c>
      <c r="Q98" s="71">
        <v>92.66</v>
      </c>
      <c r="R98" s="71">
        <v>94.07</v>
      </c>
      <c r="S98" s="71">
        <v>179.2</v>
      </c>
      <c r="T98" s="71">
        <v>149.54</v>
      </c>
      <c r="U98" s="71">
        <v>128.66999999999999</v>
      </c>
      <c r="V98" s="71">
        <v>114.2</v>
      </c>
      <c r="W98" s="71">
        <v>117.34</v>
      </c>
      <c r="X98" s="71">
        <v>170.15</v>
      </c>
      <c r="Y98" s="71">
        <v>191.57</v>
      </c>
      <c r="Z98" s="71">
        <v>91.7</v>
      </c>
      <c r="AA98" s="71">
        <v>271.43</v>
      </c>
      <c r="AB98" s="71">
        <v>1743.93</v>
      </c>
    </row>
    <row r="99" spans="1:28" s="12" customFormat="1" ht="16.5" customHeight="1" x14ac:dyDescent="0.2">
      <c r="A99" s="11" t="s">
        <v>57</v>
      </c>
      <c r="B99" s="51"/>
      <c r="C99" s="51">
        <f>IFERROR(+C96/(C94/(30.4166666666667)),"")</f>
        <v>188.93623388581972</v>
      </c>
      <c r="D99" s="51">
        <f t="shared" ref="D99:O99" si="18">IFERROR(+D96/(D94/(30.4166666666667)),"")</f>
        <v>157.90874989095366</v>
      </c>
      <c r="E99" s="51">
        <f t="shared" si="18"/>
        <v>85.509891607405876</v>
      </c>
      <c r="F99" s="51">
        <f t="shared" si="18"/>
        <v>132.47757417592709</v>
      </c>
      <c r="G99" s="51">
        <f t="shared" si="18"/>
        <v>184.27749053087254</v>
      </c>
      <c r="H99" s="51">
        <f t="shared" si="18"/>
        <v>190.25781163740777</v>
      </c>
      <c r="I99" s="51">
        <f t="shared" si="18"/>
        <v>229.57892695995511</v>
      </c>
      <c r="J99" s="51">
        <f t="shared" si="18"/>
        <v>171.08863279497552</v>
      </c>
      <c r="K99" s="51">
        <f t="shared" si="18"/>
        <v>103.21526436368548</v>
      </c>
      <c r="L99" s="51">
        <f t="shared" si="18"/>
        <v>101.26723127581212</v>
      </c>
      <c r="M99" s="51">
        <f t="shared" si="18"/>
        <v>112.34462347911882</v>
      </c>
      <c r="N99" s="51">
        <f t="shared" si="18"/>
        <v>59.450340341347342</v>
      </c>
      <c r="O99" s="51">
        <f t="shared" si="18"/>
        <v>130.5597006978382</v>
      </c>
      <c r="P99" s="72">
        <v>157.18346625668636</v>
      </c>
      <c r="Q99" s="72">
        <v>244.52837117816975</v>
      </c>
      <c r="R99" s="72">
        <v>227.11994674413003</v>
      </c>
      <c r="S99" s="72">
        <v>109.82704850557258</v>
      </c>
      <c r="T99" s="72">
        <v>116.70147814910038</v>
      </c>
      <c r="U99" s="72">
        <v>130.34507468532479</v>
      </c>
      <c r="V99" s="72">
        <v>128.82636726781428</v>
      </c>
      <c r="W99" s="72">
        <v>128.48149502633132</v>
      </c>
      <c r="X99" s="72">
        <v>101.02515269708432</v>
      </c>
      <c r="Y99" s="72">
        <v>89.471697705102514</v>
      </c>
      <c r="Z99" s="72">
        <v>215.10240402534498</v>
      </c>
      <c r="AA99" s="72">
        <v>65.617458831862066</v>
      </c>
      <c r="AB99" s="72">
        <v>126.93122842133235</v>
      </c>
    </row>
    <row r="100" spans="1:28" s="12" customFormat="1" ht="15" customHeight="1" x14ac:dyDescent="0.2">
      <c r="A100" s="11" t="s">
        <v>49</v>
      </c>
      <c r="B100" s="81"/>
      <c r="C100" s="52">
        <f>IFERROR((C94-C98)*100/C94,"")</f>
        <v>33.397790055248628</v>
      </c>
      <c r="D100" s="52">
        <f t="shared" ref="D100:O100" si="19">IFERROR((D94-D98)*100/D94,"")</f>
        <v>32.378958387856592</v>
      </c>
      <c r="E100" s="52">
        <f t="shared" si="19"/>
        <v>33.874252059772552</v>
      </c>
      <c r="F100" s="52">
        <f t="shared" si="19"/>
        <v>32.854416881804923</v>
      </c>
      <c r="G100" s="52">
        <f t="shared" si="19"/>
        <v>34.702098238441657</v>
      </c>
      <c r="H100" s="52">
        <f t="shared" si="19"/>
        <v>30.89764822789002</v>
      </c>
      <c r="I100" s="52">
        <f t="shared" si="19"/>
        <v>32.360406091370557</v>
      </c>
      <c r="J100" s="52">
        <f t="shared" si="19"/>
        <v>29.919246298788689</v>
      </c>
      <c r="K100" s="52">
        <f t="shared" si="19"/>
        <v>29.014869053501638</v>
      </c>
      <c r="L100" s="52">
        <f t="shared" si="19"/>
        <v>29.590356066525285</v>
      </c>
      <c r="M100" s="52">
        <f t="shared" si="19"/>
        <v>31.095034528115761</v>
      </c>
      <c r="N100" s="52">
        <f t="shared" si="19"/>
        <v>35.804580357442255</v>
      </c>
      <c r="O100" s="52">
        <f t="shared" si="19"/>
        <v>32.415318653911392</v>
      </c>
      <c r="P100" s="73">
        <v>31.104064571922738</v>
      </c>
      <c r="Q100" s="73">
        <v>30.788766059157457</v>
      </c>
      <c r="R100" s="73">
        <v>31.684822076978943</v>
      </c>
      <c r="S100" s="73">
        <v>31.914893617021278</v>
      </c>
      <c r="T100" s="73">
        <v>31.353286816011757</v>
      </c>
      <c r="U100" s="73">
        <v>31.277038936067939</v>
      </c>
      <c r="V100" s="73">
        <v>32.914292427891674</v>
      </c>
      <c r="W100" s="73">
        <v>31.33996489174956</v>
      </c>
      <c r="X100" s="73">
        <v>30.869865518222074</v>
      </c>
      <c r="Y100" s="73">
        <v>37.84634352086173</v>
      </c>
      <c r="Z100" s="73">
        <v>31.643682445024226</v>
      </c>
      <c r="AA100" s="73">
        <v>31.340905066653171</v>
      </c>
      <c r="AB100" s="73">
        <v>32.220602810004074</v>
      </c>
    </row>
    <row r="101" spans="1:28" s="12" customFormat="1" ht="16.5" hidden="1" customHeight="1" x14ac:dyDescent="0.2">
      <c r="A101" s="11" t="s">
        <v>50</v>
      </c>
      <c r="B101" s="20"/>
      <c r="C101" s="14" t="e">
        <f>(SUM($C95:C95)/+SUM(#REF!)-1)</f>
        <v>#REF!</v>
      </c>
      <c r="D101" s="14" t="e">
        <f>(SUM($C95:D95)/+SUM(#REF!)-1)</f>
        <v>#REF!</v>
      </c>
      <c r="E101" s="14" t="e">
        <f>(SUM($C95:E95)/+SUM(#REF!)-1)</f>
        <v>#REF!</v>
      </c>
      <c r="F101" s="14" t="e">
        <f>(SUM($C95:F95)/+SUM(#REF!)-1)</f>
        <v>#REF!</v>
      </c>
      <c r="G101" s="14" t="e">
        <f>(SUM($C95:G95)/+SUM(#REF!)-1)</f>
        <v>#REF!</v>
      </c>
      <c r="H101" s="14" t="e">
        <f>(SUM($C95:H95)/+SUM(#REF!)-1)</f>
        <v>#REF!</v>
      </c>
      <c r="I101" s="14" t="e">
        <f>(SUM($C95:I95)/+SUM(#REF!)-1)</f>
        <v>#REF!</v>
      </c>
      <c r="J101" s="14" t="e">
        <f>(SUM($C95:J95)/+SUM(#REF!)-1)</f>
        <v>#REF!</v>
      </c>
      <c r="K101" s="14" t="e">
        <f>(SUM($C95:K95)/+SUM(#REF!)-1)</f>
        <v>#REF!</v>
      </c>
      <c r="L101" s="14" t="e">
        <f>(SUM($C95:L95)/+SUM(#REF!)-1)</f>
        <v>#REF!</v>
      </c>
      <c r="M101" s="14" t="e">
        <f>(SUM($C95:M95)/+SUM(#REF!)-1)</f>
        <v>#REF!</v>
      </c>
      <c r="N101" s="14" t="e">
        <f>(SUM($C95:N95)/+SUM(#REF!)-1)</f>
        <v>#REF!</v>
      </c>
      <c r="O101" s="14"/>
      <c r="P101" s="74" t="e">
        <v>#REF!</v>
      </c>
      <c r="Q101" s="74" t="e">
        <v>#REF!</v>
      </c>
      <c r="R101" s="74" t="e">
        <v>#REF!</v>
      </c>
      <c r="S101" s="74" t="e">
        <v>#REF!</v>
      </c>
      <c r="T101" s="74" t="e">
        <v>#REF!</v>
      </c>
      <c r="U101" s="74" t="e">
        <v>#REF!</v>
      </c>
      <c r="V101" s="74" t="e">
        <v>#REF!</v>
      </c>
      <c r="W101" s="74" t="e">
        <v>#REF!</v>
      </c>
      <c r="X101" s="74" t="e">
        <v>#REF!</v>
      </c>
      <c r="Y101" s="74" t="e">
        <v>#REF!</v>
      </c>
      <c r="Z101" s="74" t="e">
        <v>#REF!</v>
      </c>
      <c r="AA101" s="74" t="e">
        <v>#REF!</v>
      </c>
      <c r="AB101" s="74"/>
    </row>
    <row r="102" spans="1:28" s="12" customFormat="1" ht="16.5" hidden="1" customHeight="1" x14ac:dyDescent="0.2">
      <c r="A102" s="11" t="s">
        <v>51</v>
      </c>
      <c r="B102" s="20"/>
      <c r="C102" s="14" t="e">
        <f>(SUM($C94:C94)/+SUM(#REF!)-1)</f>
        <v>#REF!</v>
      </c>
      <c r="D102" s="14" t="e">
        <f>(SUM($C94:D94)/+SUM(#REF!)-1)</f>
        <v>#REF!</v>
      </c>
      <c r="E102" s="14" t="e">
        <f>(SUM($C94:E94)/+SUM(#REF!)-1)</f>
        <v>#REF!</v>
      </c>
      <c r="F102" s="14" t="e">
        <f>(SUM($C94:F94)/+SUM(#REF!)-1)</f>
        <v>#REF!</v>
      </c>
      <c r="G102" s="14" t="e">
        <f>(SUM($C94:G94)/+SUM(#REF!)-1)</f>
        <v>#REF!</v>
      </c>
      <c r="H102" s="14" t="e">
        <f>(SUM($C94:H94)/+SUM(#REF!)-1)</f>
        <v>#REF!</v>
      </c>
      <c r="I102" s="14" t="e">
        <f>(SUM($C94:I94)/+SUM(#REF!)-1)</f>
        <v>#REF!</v>
      </c>
      <c r="J102" s="14" t="e">
        <f>(SUM($C94:J94)/+SUM(#REF!)-1)</f>
        <v>#REF!</v>
      </c>
      <c r="K102" s="14" t="e">
        <f>(SUM($C94:K94)/+SUM(#REF!)-1)</f>
        <v>#REF!</v>
      </c>
      <c r="L102" s="14" t="e">
        <f>(SUM($C94:L94)/+SUM(#REF!)-1)</f>
        <v>#REF!</v>
      </c>
      <c r="M102" s="14" t="e">
        <f>(SUM($C94:M94)/+SUM(#REF!)-1)</f>
        <v>#REF!</v>
      </c>
      <c r="N102" s="14" t="e">
        <f>(SUM($C94:N94)/+SUM(#REF!)-1)</f>
        <v>#REF!</v>
      </c>
      <c r="O102" s="14"/>
      <c r="P102" s="74" t="e">
        <v>#REF!</v>
      </c>
      <c r="Q102" s="74" t="e">
        <v>#REF!</v>
      </c>
      <c r="R102" s="74" t="e">
        <v>#REF!</v>
      </c>
      <c r="S102" s="74" t="e">
        <v>#REF!</v>
      </c>
      <c r="T102" s="74" t="e">
        <v>#REF!</v>
      </c>
      <c r="U102" s="74" t="e">
        <v>#REF!</v>
      </c>
      <c r="V102" s="74" t="e">
        <v>#REF!</v>
      </c>
      <c r="W102" s="74" t="e">
        <v>#REF!</v>
      </c>
      <c r="X102" s="74" t="e">
        <v>#REF!</v>
      </c>
      <c r="Y102" s="74" t="e">
        <v>#REF!</v>
      </c>
      <c r="Z102" s="74" t="e">
        <v>#REF!</v>
      </c>
      <c r="AA102" s="74" t="e">
        <v>#REF!</v>
      </c>
      <c r="AB102" s="74"/>
    </row>
    <row r="103" spans="1:28" s="12" customFormat="1" ht="16.5" hidden="1" customHeight="1" x14ac:dyDescent="0.2">
      <c r="A103" s="11" t="s">
        <v>50</v>
      </c>
      <c r="B103" s="20"/>
      <c r="C103" s="14" t="e">
        <f>(SUM(#REF!)/+SUM(#REF!)-1)</f>
        <v>#REF!</v>
      </c>
      <c r="D103" s="14" t="e">
        <f>(SUM(#REF!)/+SUM(#REF!)-1)</f>
        <v>#REF!</v>
      </c>
      <c r="E103" s="14" t="e">
        <f>(SUM(#REF!)/+SUM(#REF!)-1)</f>
        <v>#REF!</v>
      </c>
      <c r="F103" s="14" t="e">
        <f>(SUM(#REF!)/+SUM(#REF!)-1)</f>
        <v>#REF!</v>
      </c>
      <c r="G103" s="14" t="e">
        <f>(SUM(#REF!)/+SUM(#REF!)-1)</f>
        <v>#REF!</v>
      </c>
      <c r="H103" s="14" t="e">
        <f>(SUM(#REF!)/+SUM(#REF!)-1)</f>
        <v>#REF!</v>
      </c>
      <c r="I103" s="14" t="e">
        <f>(SUM(#REF!)/+SUM(#REF!)-1)</f>
        <v>#REF!</v>
      </c>
      <c r="J103" s="14" t="e">
        <f>(SUM(#REF!)/+SUM(#REF!)-1)</f>
        <v>#REF!</v>
      </c>
      <c r="K103" s="14" t="e">
        <f>(SUM(#REF!)/+SUM(#REF!)-1)</f>
        <v>#REF!</v>
      </c>
      <c r="L103" s="14" t="e">
        <f>(SUM(#REF!)/+SUM(#REF!)-1)</f>
        <v>#REF!</v>
      </c>
      <c r="M103" s="14" t="e">
        <f>(SUM(#REF!)/+SUM(#REF!)-1)</f>
        <v>#REF!</v>
      </c>
      <c r="N103" s="14" t="e">
        <f>(SUM(#REF!)/+SUM(#REF!)-1)</f>
        <v>#REF!</v>
      </c>
      <c r="O103" s="14"/>
      <c r="P103" s="74" t="e">
        <v>#REF!</v>
      </c>
      <c r="Q103" s="74" t="e">
        <v>#REF!</v>
      </c>
      <c r="R103" s="74" t="e">
        <v>#REF!</v>
      </c>
      <c r="S103" s="74" t="e">
        <v>#REF!</v>
      </c>
      <c r="T103" s="74" t="e">
        <v>#REF!</v>
      </c>
      <c r="U103" s="74" t="e">
        <v>#REF!</v>
      </c>
      <c r="V103" s="74" t="e">
        <v>#REF!</v>
      </c>
      <c r="W103" s="74" t="e">
        <v>#REF!</v>
      </c>
      <c r="X103" s="74" t="e">
        <v>#REF!</v>
      </c>
      <c r="Y103" s="74" t="e">
        <v>#REF!</v>
      </c>
      <c r="Z103" s="74" t="e">
        <v>#REF!</v>
      </c>
      <c r="AA103" s="74" t="e">
        <v>#REF!</v>
      </c>
      <c r="AB103" s="74"/>
    </row>
    <row r="104" spans="1:28" s="12" customFormat="1" ht="16.5" hidden="1" customHeight="1" x14ac:dyDescent="0.2">
      <c r="A104" s="11" t="s">
        <v>51</v>
      </c>
      <c r="B104" s="20"/>
      <c r="C104" s="14" t="e">
        <f>(SUM(#REF!)/+SUM(#REF!)-1)</f>
        <v>#REF!</v>
      </c>
      <c r="D104" s="14" t="e">
        <f>(SUM(#REF!)/+SUM(#REF!)-1)</f>
        <v>#REF!</v>
      </c>
      <c r="E104" s="14" t="e">
        <f>(SUM(#REF!)/+SUM(#REF!)-1)</f>
        <v>#REF!</v>
      </c>
      <c r="F104" s="14" t="e">
        <f>(SUM(#REF!)/+SUM(#REF!)-1)</f>
        <v>#REF!</v>
      </c>
      <c r="G104" s="14" t="e">
        <f>(SUM(#REF!)/+SUM(#REF!)-1)</f>
        <v>#REF!</v>
      </c>
      <c r="H104" s="14" t="e">
        <f>(SUM(#REF!)/+SUM(#REF!)-1)</f>
        <v>#REF!</v>
      </c>
      <c r="I104" s="14" t="e">
        <f>(SUM(#REF!)/+SUM(#REF!)-1)</f>
        <v>#REF!</v>
      </c>
      <c r="J104" s="14" t="e">
        <f>(SUM(#REF!)/+SUM(#REF!)-1)</f>
        <v>#REF!</v>
      </c>
      <c r="K104" s="14" t="e">
        <f>(SUM(#REF!)/+SUM(#REF!)-1)</f>
        <v>#REF!</v>
      </c>
      <c r="L104" s="14" t="e">
        <f>(SUM(#REF!)/+SUM(#REF!)-1)</f>
        <v>#REF!</v>
      </c>
      <c r="M104" s="14" t="e">
        <f>(SUM(#REF!)/+SUM(#REF!)-1)</f>
        <v>#REF!</v>
      </c>
      <c r="N104" s="14" t="e">
        <f>(SUM(#REF!)/+SUM(#REF!)-1)</f>
        <v>#REF!</v>
      </c>
      <c r="O104" s="14"/>
      <c r="P104" s="74" t="e">
        <v>#REF!</v>
      </c>
      <c r="Q104" s="74" t="e">
        <v>#REF!</v>
      </c>
      <c r="R104" s="74" t="e">
        <v>#REF!</v>
      </c>
      <c r="S104" s="74" t="e">
        <v>#REF!</v>
      </c>
      <c r="T104" s="74" t="e">
        <v>#REF!</v>
      </c>
      <c r="U104" s="74" t="e">
        <v>#REF!</v>
      </c>
      <c r="V104" s="74" t="e">
        <v>#REF!</v>
      </c>
      <c r="W104" s="74" t="e">
        <v>#REF!</v>
      </c>
      <c r="X104" s="74" t="e">
        <v>#REF!</v>
      </c>
      <c r="Y104" s="74" t="e">
        <v>#REF!</v>
      </c>
      <c r="Z104" s="74" t="e">
        <v>#REF!</v>
      </c>
      <c r="AA104" s="74" t="e">
        <v>#REF!</v>
      </c>
      <c r="AB104" s="74"/>
    </row>
    <row r="105" spans="1:28" s="5" customFormat="1" ht="21.75" customHeight="1" x14ac:dyDescent="0.2">
      <c r="A105" s="10" t="s">
        <v>60</v>
      </c>
      <c r="B105" s="15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</row>
    <row r="106" spans="1:28" s="12" customFormat="1" ht="16.5" customHeight="1" x14ac:dyDescent="0.2">
      <c r="A106" s="11" t="s">
        <v>3</v>
      </c>
      <c r="B106" s="51"/>
      <c r="C106" s="9">
        <f>ENERO!$D$12</f>
        <v>608.69000000000005</v>
      </c>
      <c r="D106" s="9">
        <f>FEBRERO!$D$12</f>
        <v>434.55</v>
      </c>
      <c r="E106" s="9">
        <f>MARZO!$D$12</f>
        <v>411.49</v>
      </c>
      <c r="F106" s="9">
        <f>ABRIL!$D$12</f>
        <v>553.45000000000005</v>
      </c>
      <c r="G106" s="9">
        <f>MAYO!$D$12</f>
        <v>350.34</v>
      </c>
      <c r="H106" s="9">
        <f>JUNIO!$D$12</f>
        <v>830.17</v>
      </c>
      <c r="I106" s="9">
        <f>JULIO!$D$12</f>
        <v>322.79000000000002</v>
      </c>
      <c r="J106" s="9">
        <f>AGOSTO!$D$12</f>
        <v>269.97000000000003</v>
      </c>
      <c r="K106" s="9">
        <f>SEPTIEMBRE!$D$12</f>
        <v>398.16</v>
      </c>
      <c r="L106" s="9">
        <f>OCTUBRE!$D$12</f>
        <v>528.54999999999995</v>
      </c>
      <c r="M106" s="9">
        <f>NOVIEMBRE!$D$12</f>
        <v>615.16</v>
      </c>
      <c r="N106" s="9">
        <f>DICIEMBRE!$D$12</f>
        <v>962.5</v>
      </c>
      <c r="O106" s="9">
        <f>SUM(C106:N106)</f>
        <v>6285.82</v>
      </c>
      <c r="P106" s="71">
        <v>784.97</v>
      </c>
      <c r="Q106" s="71">
        <v>613.64</v>
      </c>
      <c r="R106" s="71">
        <v>1424.92</v>
      </c>
      <c r="S106" s="71">
        <v>765.16</v>
      </c>
      <c r="T106" s="71">
        <v>594.80999999999995</v>
      </c>
      <c r="U106" s="71">
        <v>1001.97</v>
      </c>
      <c r="V106" s="71">
        <v>317.01</v>
      </c>
      <c r="W106" s="71">
        <v>430.92</v>
      </c>
      <c r="X106" s="71">
        <v>370.24</v>
      </c>
      <c r="Y106" s="71">
        <v>605.13</v>
      </c>
      <c r="Z106" s="71">
        <v>427.55</v>
      </c>
      <c r="AA106" s="71">
        <v>653.57000000000005</v>
      </c>
      <c r="AB106" s="71">
        <v>7989.89</v>
      </c>
    </row>
    <row r="107" spans="1:28" s="12" customFormat="1" ht="16.5" customHeight="1" x14ac:dyDescent="0.2">
      <c r="A107" s="12" t="s">
        <v>4</v>
      </c>
      <c r="B107" s="20"/>
      <c r="C107" s="9">
        <f>ENERO!$C$12</f>
        <v>46</v>
      </c>
      <c r="D107" s="9">
        <f>FEBRERO!$C$12</f>
        <v>37</v>
      </c>
      <c r="E107" s="9">
        <f>MARZO!$C$12</f>
        <v>29</v>
      </c>
      <c r="F107" s="9">
        <f>ABRIL!$C$12</f>
        <v>43</v>
      </c>
      <c r="G107" s="9">
        <f>MAYO!$C$12</f>
        <v>27</v>
      </c>
      <c r="H107" s="9">
        <f>JUNIO!$C$12</f>
        <v>47</v>
      </c>
      <c r="I107" s="9">
        <f>JULIO!$C$12</f>
        <v>23</v>
      </c>
      <c r="J107" s="9">
        <f>AGOSTO!$C$12</f>
        <v>20</v>
      </c>
      <c r="K107" s="9">
        <f>SEPTIEMBRE!$C$12</f>
        <v>29</v>
      </c>
      <c r="L107" s="9">
        <f>OCTUBRE!$C$12</f>
        <v>32</v>
      </c>
      <c r="M107" s="9">
        <f>NOVIEMBRE!$C$12</f>
        <v>49</v>
      </c>
      <c r="N107" s="9">
        <f>DICIEMBRE!$C$12</f>
        <v>59</v>
      </c>
      <c r="O107" s="9">
        <f>SUM(C107:N107)</f>
        <v>441</v>
      </c>
      <c r="P107" s="71">
        <v>73</v>
      </c>
      <c r="Q107" s="71">
        <v>51</v>
      </c>
      <c r="R107" s="71">
        <v>87</v>
      </c>
      <c r="S107" s="71">
        <v>51</v>
      </c>
      <c r="T107" s="71">
        <v>39</v>
      </c>
      <c r="U107" s="71">
        <v>60</v>
      </c>
      <c r="V107" s="71">
        <v>24</v>
      </c>
      <c r="W107" s="71">
        <v>29</v>
      </c>
      <c r="X107" s="71">
        <v>32</v>
      </c>
      <c r="Y107" s="71">
        <v>39</v>
      </c>
      <c r="Z107" s="71">
        <v>35</v>
      </c>
      <c r="AA107" s="71">
        <v>44</v>
      </c>
      <c r="AB107" s="71">
        <v>564</v>
      </c>
    </row>
    <row r="108" spans="1:28" s="12" customFormat="1" ht="16.5" customHeight="1" x14ac:dyDescent="0.2">
      <c r="A108" s="11" t="s">
        <v>55</v>
      </c>
      <c r="B108" s="20"/>
      <c r="C108" s="9">
        <f>ENERO!$I$12</f>
        <v>4079.97</v>
      </c>
      <c r="D108" s="9">
        <f>FEBRERO!$I$12</f>
        <v>3822.52</v>
      </c>
      <c r="E108" s="9">
        <f>MARZO!$I$12</f>
        <v>3519.42</v>
      </c>
      <c r="F108" s="9">
        <f>ABRIL!$I$12</f>
        <v>3818.2</v>
      </c>
      <c r="G108" s="9">
        <f>MAYO!$I$12</f>
        <v>3969.65</v>
      </c>
      <c r="H108" s="9">
        <f>JUNIO!$I$12</f>
        <v>3704.55</v>
      </c>
      <c r="I108" s="9">
        <f>JULIO!$I$12</f>
        <v>3425.75</v>
      </c>
      <c r="J108" s="9">
        <f>AGOSTO!$I$12</f>
        <v>3142.95</v>
      </c>
      <c r="K108" s="9">
        <f>SEPTIEMBRE!$I$12</f>
        <v>3311.55</v>
      </c>
      <c r="L108" s="9">
        <f>OCTUBRE!$I$12</f>
        <v>3211.6</v>
      </c>
      <c r="M108" s="9">
        <f>NOVIEMBRE!$I$12</f>
        <v>2995.5</v>
      </c>
      <c r="N108" s="9">
        <f>DICIEMBRE!$I$12</f>
        <v>4331.66</v>
      </c>
      <c r="O108" s="9">
        <f>SUM(C108:N108)</f>
        <v>43333.320000000007</v>
      </c>
      <c r="P108" s="71">
        <v>3915.87</v>
      </c>
      <c r="Q108" s="71">
        <v>3523.22</v>
      </c>
      <c r="R108" s="71">
        <v>3168.32</v>
      </c>
      <c r="S108" s="71">
        <v>3822.72</v>
      </c>
      <c r="T108" s="71">
        <v>4125.05</v>
      </c>
      <c r="U108" s="71">
        <v>3581.52</v>
      </c>
      <c r="V108" s="71">
        <v>3388.57</v>
      </c>
      <c r="W108" s="71">
        <v>3207.47</v>
      </c>
      <c r="X108" s="71">
        <v>3942.12</v>
      </c>
      <c r="Y108" s="71">
        <v>4162.22</v>
      </c>
      <c r="Z108" s="71">
        <v>4273.72</v>
      </c>
      <c r="AA108" s="71">
        <v>3880.52</v>
      </c>
      <c r="AB108" s="71">
        <v>44991.32</v>
      </c>
    </row>
    <row r="109" spans="1:28" s="9" customFormat="1" ht="16.5" hidden="1" customHeight="1" x14ac:dyDescent="0.2">
      <c r="A109" s="13" t="s">
        <v>100</v>
      </c>
      <c r="B109" s="20"/>
      <c r="C109" s="9">
        <f>ENERO!$H$12</f>
        <v>308</v>
      </c>
      <c r="D109" s="9">
        <f>FEBRERO!$H$12</f>
        <v>287</v>
      </c>
      <c r="E109" s="9">
        <f>MARZO!$H$12</f>
        <v>285</v>
      </c>
      <c r="F109" s="9">
        <f>ABRIL!$H$12</f>
        <v>339</v>
      </c>
      <c r="G109" s="9">
        <f>MAYO!$H$12</f>
        <v>346</v>
      </c>
      <c r="H109" s="9">
        <f>JUNIO!$H$12</f>
        <v>339</v>
      </c>
      <c r="I109" s="9">
        <f>JULIO!$H$12</f>
        <v>321</v>
      </c>
      <c r="J109" s="9">
        <f>AGOSTO!$H$12</f>
        <v>304</v>
      </c>
      <c r="K109" s="9">
        <f>SEPTIEMBRE!$H$11</f>
        <v>41</v>
      </c>
      <c r="L109" s="9">
        <f>OCTUBRE!$H$12</f>
        <v>282</v>
      </c>
      <c r="M109" s="9">
        <f>NOVIEMBRE!$H$12</f>
        <v>253</v>
      </c>
      <c r="N109" s="9">
        <f>DICIEMBRE!$H$12</f>
        <v>407</v>
      </c>
      <c r="O109" s="9">
        <f>SUM(C109:N109)</f>
        <v>3512</v>
      </c>
      <c r="P109" s="71">
        <v>292</v>
      </c>
      <c r="Q109" s="71">
        <v>255</v>
      </c>
      <c r="R109" s="71">
        <v>260</v>
      </c>
      <c r="S109" s="71">
        <v>297</v>
      </c>
      <c r="T109" s="71">
        <v>293</v>
      </c>
      <c r="U109" s="71">
        <v>295</v>
      </c>
      <c r="V109" s="71">
        <v>283</v>
      </c>
      <c r="W109" s="71">
        <v>268</v>
      </c>
      <c r="X109" s="71">
        <v>294</v>
      </c>
      <c r="Y109" s="71">
        <v>295</v>
      </c>
      <c r="Z109" s="71">
        <v>331</v>
      </c>
      <c r="AA109" s="71">
        <v>306</v>
      </c>
      <c r="AB109" s="71">
        <v>3469</v>
      </c>
    </row>
    <row r="110" spans="1:28" s="12" customFormat="1" ht="16.5" hidden="1" customHeight="1" x14ac:dyDescent="0.2">
      <c r="A110" s="11" t="s">
        <v>1</v>
      </c>
      <c r="B110" s="20"/>
      <c r="C110" s="9">
        <f>ENERO!$E$12</f>
        <v>420.77</v>
      </c>
      <c r="D110" s="9">
        <f>FEBRERO!$E$12</f>
        <v>287.52</v>
      </c>
      <c r="E110" s="9">
        <f>MARZO!$E$12</f>
        <v>254.17</v>
      </c>
      <c r="F110" s="9">
        <f>ABRIL!$E$12</f>
        <v>349.32</v>
      </c>
      <c r="G110" s="9">
        <f>MAYO!$E$12</f>
        <v>212.88</v>
      </c>
      <c r="H110" s="9">
        <f>JUNIO!$E$12</f>
        <v>556.94000000000005</v>
      </c>
      <c r="I110" s="9">
        <f>JULIO!$E$12</f>
        <v>190.16</v>
      </c>
      <c r="J110" s="9">
        <f>AGOSTO!$E$12</f>
        <v>166.64</v>
      </c>
      <c r="K110" s="9">
        <f>SEPTIEMBRE!$E$12</f>
        <v>254.97</v>
      </c>
      <c r="L110" s="9">
        <f>OCTUBRE!$E$12</f>
        <v>349.27</v>
      </c>
      <c r="M110" s="9">
        <f>NOVIEMBRE!$E$12</f>
        <v>417.41</v>
      </c>
      <c r="N110" s="9">
        <f>DICIEMBRE!$E$12</f>
        <v>620.79</v>
      </c>
      <c r="O110" s="9">
        <f>SUM(C110:N110)</f>
        <v>4080.8399999999992</v>
      </c>
      <c r="P110" s="71">
        <v>521.52</v>
      </c>
      <c r="Q110" s="71">
        <v>392.54</v>
      </c>
      <c r="R110" s="71">
        <v>994.02</v>
      </c>
      <c r="S110" s="71">
        <v>523.65</v>
      </c>
      <c r="T110" s="71">
        <v>362.22</v>
      </c>
      <c r="U110" s="71">
        <v>640.97</v>
      </c>
      <c r="V110" s="71">
        <v>199.91</v>
      </c>
      <c r="W110" s="71">
        <v>279.58999999999997</v>
      </c>
      <c r="X110" s="71">
        <v>237.44</v>
      </c>
      <c r="Y110" s="71">
        <v>408.78</v>
      </c>
      <c r="Z110" s="71">
        <v>275.02</v>
      </c>
      <c r="AA110" s="71">
        <v>419.21</v>
      </c>
      <c r="AB110" s="71">
        <v>5254.87</v>
      </c>
    </row>
    <row r="111" spans="1:28" s="12" customFormat="1" ht="16.5" customHeight="1" x14ac:dyDescent="0.2">
      <c r="A111" s="11" t="s">
        <v>57</v>
      </c>
      <c r="B111" s="51"/>
      <c r="C111" s="51">
        <f>IFERROR(+C108/(C106/(30.4166666666667)),"")</f>
        <v>203.87896548325111</v>
      </c>
      <c r="D111" s="51">
        <f t="shared" ref="D111:O111" si="20">IFERROR(+D108/(D106/(30.4166666666667)),"")</f>
        <v>267.56027307943111</v>
      </c>
      <c r="E111" s="51">
        <f t="shared" si="20"/>
        <v>260.14976062601795</v>
      </c>
      <c r="F111" s="51">
        <f t="shared" si="20"/>
        <v>209.84175023338472</v>
      </c>
      <c r="G111" s="51">
        <f t="shared" si="20"/>
        <v>344.64668845502507</v>
      </c>
      <c r="H111" s="51">
        <f t="shared" si="20"/>
        <v>135.73131105677166</v>
      </c>
      <c r="I111" s="51">
        <f t="shared" si="20"/>
        <v>322.81017328087438</v>
      </c>
      <c r="J111" s="51">
        <f t="shared" si="20"/>
        <v>354.10624328629143</v>
      </c>
      <c r="K111" s="51">
        <f t="shared" si="20"/>
        <v>252.97948688969288</v>
      </c>
      <c r="L111" s="51">
        <f t="shared" si="20"/>
        <v>184.81915933528856</v>
      </c>
      <c r="M111" s="51">
        <f t="shared" si="20"/>
        <v>148.11288932960548</v>
      </c>
      <c r="N111" s="51">
        <f t="shared" si="20"/>
        <v>136.88795670995685</v>
      </c>
      <c r="O111" s="51">
        <f t="shared" si="20"/>
        <v>209.68706549026248</v>
      </c>
      <c r="P111" s="72">
        <v>151.73536886760019</v>
      </c>
      <c r="Q111" s="72">
        <v>174.63758609825541</v>
      </c>
      <c r="R111" s="72">
        <v>67.631679907176149</v>
      </c>
      <c r="S111" s="72">
        <v>151.96089706728023</v>
      </c>
      <c r="T111" s="72">
        <v>210.94176431689698</v>
      </c>
      <c r="U111" s="72">
        <v>108.72371428286289</v>
      </c>
      <c r="V111" s="72">
        <v>325.12855798450141</v>
      </c>
      <c r="W111" s="72">
        <v>226.40059833225061</v>
      </c>
      <c r="X111" s="72">
        <v>323.86060393258464</v>
      </c>
      <c r="Y111" s="72">
        <v>209.21266229295108</v>
      </c>
      <c r="Z111" s="72">
        <v>304.04003430398035</v>
      </c>
      <c r="AA111" s="72">
        <v>180.59654410902189</v>
      </c>
      <c r="AB111" s="72">
        <v>171.27719947750654</v>
      </c>
    </row>
    <row r="112" spans="1:28" s="12" customFormat="1" ht="15" customHeight="1" x14ac:dyDescent="0.2">
      <c r="A112" s="11" t="s">
        <v>49</v>
      </c>
      <c r="B112" s="81"/>
      <c r="C112" s="52">
        <f>IFERROR((C106-C110)*100/C106,"")</f>
        <v>30.872858105110986</v>
      </c>
      <c r="D112" s="52">
        <f t="shared" ref="D112:O112" si="21">IFERROR((D106-D110)*100/D106,"")</f>
        <v>33.835001725923377</v>
      </c>
      <c r="E112" s="52">
        <f t="shared" si="21"/>
        <v>38.231791781088241</v>
      </c>
      <c r="F112" s="52">
        <f t="shared" si="21"/>
        <v>36.883187279790413</v>
      </c>
      <c r="G112" s="52">
        <f t="shared" si="21"/>
        <v>39.236170577153622</v>
      </c>
      <c r="H112" s="52">
        <f t="shared" si="21"/>
        <v>32.912535986605143</v>
      </c>
      <c r="I112" s="52">
        <f t="shared" si="21"/>
        <v>41.088633476873511</v>
      </c>
      <c r="J112" s="52">
        <f t="shared" si="21"/>
        <v>38.274623106271079</v>
      </c>
      <c r="K112" s="52">
        <f t="shared" si="21"/>
        <v>35.962929475587707</v>
      </c>
      <c r="L112" s="52">
        <f t="shared" si="21"/>
        <v>33.919212941065176</v>
      </c>
      <c r="M112" s="52">
        <f t="shared" si="21"/>
        <v>32.146108329540269</v>
      </c>
      <c r="N112" s="52">
        <f t="shared" si="21"/>
        <v>35.502337662337659</v>
      </c>
      <c r="O112" s="52">
        <f t="shared" si="21"/>
        <v>35.078637313827002</v>
      </c>
      <c r="P112" s="73">
        <v>33.561792170401418</v>
      </c>
      <c r="Q112" s="73">
        <v>36.030897594680916</v>
      </c>
      <c r="R112" s="73">
        <v>30.240294191954639</v>
      </c>
      <c r="S112" s="73">
        <v>31.563333159077843</v>
      </c>
      <c r="T112" s="73">
        <v>39.103243052403279</v>
      </c>
      <c r="U112" s="73">
        <v>36.02902282503468</v>
      </c>
      <c r="V112" s="73">
        <v>36.938897826566986</v>
      </c>
      <c r="W112" s="73">
        <v>35.117887310869776</v>
      </c>
      <c r="X112" s="73">
        <v>35.868625756266212</v>
      </c>
      <c r="Y112" s="73">
        <v>32.447573248723423</v>
      </c>
      <c r="Z112" s="73">
        <v>35.675359607063506</v>
      </c>
      <c r="AA112" s="73">
        <v>35.858439034839428</v>
      </c>
      <c r="AB112" s="73">
        <v>34.231009438177502</v>
      </c>
    </row>
    <row r="113" spans="1:28" s="12" customFormat="1" ht="16.5" hidden="1" customHeight="1" x14ac:dyDescent="0.2">
      <c r="A113" s="11" t="s">
        <v>50</v>
      </c>
      <c r="B113" s="20"/>
      <c r="C113" s="14" t="e">
        <f>(SUM($C107:C107)/+SUM(#REF!)-1)</f>
        <v>#REF!</v>
      </c>
      <c r="D113" s="14" t="e">
        <f>(SUM($C107:D107)/+SUM(#REF!)-1)</f>
        <v>#REF!</v>
      </c>
      <c r="E113" s="14" t="e">
        <f>(SUM($C107:E107)/+SUM(#REF!)-1)</f>
        <v>#REF!</v>
      </c>
      <c r="F113" s="14" t="e">
        <f>(SUM($C107:F107)/+SUM(#REF!)-1)</f>
        <v>#REF!</v>
      </c>
      <c r="G113" s="14" t="e">
        <f>(SUM($C107:G107)/+SUM(#REF!)-1)</f>
        <v>#REF!</v>
      </c>
      <c r="H113" s="14" t="e">
        <f>(SUM($C107:H107)/+SUM(#REF!)-1)</f>
        <v>#REF!</v>
      </c>
      <c r="I113" s="14" t="e">
        <f>(SUM($C107:I107)/+SUM(#REF!)-1)</f>
        <v>#REF!</v>
      </c>
      <c r="J113" s="14" t="e">
        <f>(SUM($C107:J107)/+SUM(#REF!)-1)</f>
        <v>#REF!</v>
      </c>
      <c r="K113" s="14" t="e">
        <f>(SUM($C107:K107)/+SUM(#REF!)-1)</f>
        <v>#REF!</v>
      </c>
      <c r="L113" s="14" t="e">
        <f>(SUM($C107:L107)/+SUM(#REF!)-1)</f>
        <v>#REF!</v>
      </c>
      <c r="M113" s="14" t="e">
        <f>(SUM($C107:M107)/+SUM(#REF!)-1)</f>
        <v>#REF!</v>
      </c>
      <c r="N113" s="14" t="e">
        <f>(SUM($C107:N107)/+SUM(#REF!)-1)</f>
        <v>#REF!</v>
      </c>
      <c r="O113" s="14"/>
      <c r="P113" s="74" t="e">
        <v>#REF!</v>
      </c>
      <c r="Q113" s="74" t="e">
        <v>#REF!</v>
      </c>
      <c r="R113" s="74" t="e">
        <v>#REF!</v>
      </c>
      <c r="S113" s="74" t="e">
        <v>#REF!</v>
      </c>
      <c r="T113" s="74" t="e">
        <v>#REF!</v>
      </c>
      <c r="U113" s="74" t="e">
        <v>#REF!</v>
      </c>
      <c r="V113" s="74" t="e">
        <v>#REF!</v>
      </c>
      <c r="W113" s="74" t="e">
        <v>#REF!</v>
      </c>
      <c r="X113" s="74" t="e">
        <v>#REF!</v>
      </c>
      <c r="Y113" s="74" t="e">
        <v>#REF!</v>
      </c>
      <c r="Z113" s="74" t="e">
        <v>#REF!</v>
      </c>
      <c r="AA113" s="74" t="e">
        <v>#REF!</v>
      </c>
      <c r="AB113" s="74"/>
    </row>
    <row r="114" spans="1:28" s="12" customFormat="1" ht="16.5" hidden="1" customHeight="1" x14ac:dyDescent="0.2">
      <c r="A114" s="11" t="s">
        <v>51</v>
      </c>
      <c r="B114" s="20"/>
      <c r="C114" s="14" t="e">
        <f>(SUM($C106:C106)/+SUM(#REF!)-1)</f>
        <v>#REF!</v>
      </c>
      <c r="D114" s="14" t="e">
        <f>(SUM($C106:D106)/+SUM(#REF!)-1)</f>
        <v>#REF!</v>
      </c>
      <c r="E114" s="14" t="e">
        <f>(SUM($C106:E106)/+SUM(#REF!)-1)</f>
        <v>#REF!</v>
      </c>
      <c r="F114" s="14" t="e">
        <f>(SUM($C106:F106)/+SUM(#REF!)-1)</f>
        <v>#REF!</v>
      </c>
      <c r="G114" s="14" t="e">
        <f>(SUM($C106:G106)/+SUM(#REF!)-1)</f>
        <v>#REF!</v>
      </c>
      <c r="H114" s="14" t="e">
        <f>(SUM($C106:H106)/+SUM(#REF!)-1)</f>
        <v>#REF!</v>
      </c>
      <c r="I114" s="14" t="e">
        <f>(SUM($C106:I106)/+SUM(#REF!)-1)</f>
        <v>#REF!</v>
      </c>
      <c r="J114" s="14" t="e">
        <f>(SUM($C106:J106)/+SUM(#REF!)-1)</f>
        <v>#REF!</v>
      </c>
      <c r="K114" s="14" t="e">
        <f>(SUM($C106:K106)/+SUM(#REF!)-1)</f>
        <v>#REF!</v>
      </c>
      <c r="L114" s="14" t="e">
        <f>(SUM($C106:L106)/+SUM(#REF!)-1)</f>
        <v>#REF!</v>
      </c>
      <c r="M114" s="14" t="e">
        <f>(SUM($C106:M106)/+SUM(#REF!)-1)</f>
        <v>#REF!</v>
      </c>
      <c r="N114" s="14" t="e">
        <f>(SUM($C106:N106)/+SUM(#REF!)-1)</f>
        <v>#REF!</v>
      </c>
      <c r="O114" s="14"/>
      <c r="P114" s="74" t="e">
        <v>#REF!</v>
      </c>
      <c r="Q114" s="74" t="e">
        <v>#REF!</v>
      </c>
      <c r="R114" s="74" t="e">
        <v>#REF!</v>
      </c>
      <c r="S114" s="74" t="e">
        <v>#REF!</v>
      </c>
      <c r="T114" s="74" t="e">
        <v>#REF!</v>
      </c>
      <c r="U114" s="74" t="e">
        <v>#REF!</v>
      </c>
      <c r="V114" s="74" t="e">
        <v>#REF!</v>
      </c>
      <c r="W114" s="74" t="e">
        <v>#REF!</v>
      </c>
      <c r="X114" s="74" t="e">
        <v>#REF!</v>
      </c>
      <c r="Y114" s="74" t="e">
        <v>#REF!</v>
      </c>
      <c r="Z114" s="74" t="e">
        <v>#REF!</v>
      </c>
      <c r="AA114" s="74" t="e">
        <v>#REF!</v>
      </c>
      <c r="AB114" s="74"/>
    </row>
    <row r="115" spans="1:28" s="12" customFormat="1" ht="16.5" hidden="1" customHeight="1" x14ac:dyDescent="0.2">
      <c r="A115" s="11" t="s">
        <v>50</v>
      </c>
      <c r="B115" s="20"/>
      <c r="C115" s="14" t="e">
        <f>(SUM(#REF!)/+SUM(#REF!)-1)</f>
        <v>#REF!</v>
      </c>
      <c r="D115" s="14" t="e">
        <f>(SUM(#REF!)/+SUM(#REF!)-1)</f>
        <v>#REF!</v>
      </c>
      <c r="E115" s="14" t="e">
        <f>(SUM(#REF!)/+SUM(#REF!)-1)</f>
        <v>#REF!</v>
      </c>
      <c r="F115" s="14" t="e">
        <f>(SUM(#REF!)/+SUM(#REF!)-1)</f>
        <v>#REF!</v>
      </c>
      <c r="G115" s="14" t="e">
        <f>(SUM(#REF!)/+SUM(#REF!)-1)</f>
        <v>#REF!</v>
      </c>
      <c r="H115" s="14" t="e">
        <f>(SUM(#REF!)/+SUM(#REF!)-1)</f>
        <v>#REF!</v>
      </c>
      <c r="I115" s="14" t="e">
        <f>(SUM(#REF!)/+SUM(#REF!)-1)</f>
        <v>#REF!</v>
      </c>
      <c r="J115" s="14" t="e">
        <f>(SUM(#REF!)/+SUM(#REF!)-1)</f>
        <v>#REF!</v>
      </c>
      <c r="K115" s="14" t="e">
        <f>(SUM(#REF!)/+SUM(#REF!)-1)</f>
        <v>#REF!</v>
      </c>
      <c r="L115" s="14" t="e">
        <f>(SUM(#REF!)/+SUM(#REF!)-1)</f>
        <v>#REF!</v>
      </c>
      <c r="M115" s="14" t="e">
        <f>(SUM(#REF!)/+SUM(#REF!)-1)</f>
        <v>#REF!</v>
      </c>
      <c r="N115" s="14" t="e">
        <f>(SUM(#REF!)/+SUM(#REF!)-1)</f>
        <v>#REF!</v>
      </c>
      <c r="O115" s="14"/>
      <c r="P115" s="74" t="e">
        <v>#REF!</v>
      </c>
      <c r="Q115" s="74" t="e">
        <v>#REF!</v>
      </c>
      <c r="R115" s="74" t="e">
        <v>#REF!</v>
      </c>
      <c r="S115" s="74" t="e">
        <v>#REF!</v>
      </c>
      <c r="T115" s="74" t="e">
        <v>#REF!</v>
      </c>
      <c r="U115" s="74" t="e">
        <v>#REF!</v>
      </c>
      <c r="V115" s="74" t="e">
        <v>#REF!</v>
      </c>
      <c r="W115" s="74" t="e">
        <v>#REF!</v>
      </c>
      <c r="X115" s="74" t="e">
        <v>#REF!</v>
      </c>
      <c r="Y115" s="74" t="e">
        <v>#REF!</v>
      </c>
      <c r="Z115" s="74" t="e">
        <v>#REF!</v>
      </c>
      <c r="AA115" s="74" t="e">
        <v>#REF!</v>
      </c>
      <c r="AB115" s="74"/>
    </row>
    <row r="116" spans="1:28" s="12" customFormat="1" ht="16.5" hidden="1" customHeight="1" x14ac:dyDescent="0.2">
      <c r="A116" s="11" t="s">
        <v>51</v>
      </c>
      <c r="B116" s="20"/>
      <c r="C116" s="14" t="e">
        <f>(SUM(#REF!)/+SUM(#REF!)-1)</f>
        <v>#REF!</v>
      </c>
      <c r="D116" s="14" t="e">
        <f>(SUM(#REF!)/+SUM(#REF!)-1)</f>
        <v>#REF!</v>
      </c>
      <c r="E116" s="14" t="e">
        <f>(SUM(#REF!)/+SUM(#REF!)-1)</f>
        <v>#REF!</v>
      </c>
      <c r="F116" s="14" t="e">
        <f>(SUM(#REF!)/+SUM(#REF!)-1)</f>
        <v>#REF!</v>
      </c>
      <c r="G116" s="14" t="e">
        <f>(SUM(#REF!)/+SUM(#REF!)-1)</f>
        <v>#REF!</v>
      </c>
      <c r="H116" s="14" t="e">
        <f>(SUM(#REF!)/+SUM(#REF!)-1)</f>
        <v>#REF!</v>
      </c>
      <c r="I116" s="14" t="e">
        <f>(SUM(#REF!)/+SUM(#REF!)-1)</f>
        <v>#REF!</v>
      </c>
      <c r="J116" s="14" t="e">
        <f>(SUM(#REF!)/+SUM(#REF!)-1)</f>
        <v>#REF!</v>
      </c>
      <c r="K116" s="14" t="e">
        <f>(SUM(#REF!)/+SUM(#REF!)-1)</f>
        <v>#REF!</v>
      </c>
      <c r="L116" s="14" t="e">
        <f>(SUM(#REF!)/+SUM(#REF!)-1)</f>
        <v>#REF!</v>
      </c>
      <c r="M116" s="14" t="e">
        <f>(SUM(#REF!)/+SUM(#REF!)-1)</f>
        <v>#REF!</v>
      </c>
      <c r="N116" s="14" t="e">
        <f>(SUM(#REF!)/+SUM(#REF!)-1)</f>
        <v>#REF!</v>
      </c>
      <c r="O116" s="14"/>
      <c r="P116" s="74" t="e">
        <v>#REF!</v>
      </c>
      <c r="Q116" s="74" t="e">
        <v>#REF!</v>
      </c>
      <c r="R116" s="74" t="e">
        <v>#REF!</v>
      </c>
      <c r="S116" s="74" t="e">
        <v>#REF!</v>
      </c>
      <c r="T116" s="74" t="e">
        <v>#REF!</v>
      </c>
      <c r="U116" s="74" t="e">
        <v>#REF!</v>
      </c>
      <c r="V116" s="74" t="e">
        <v>#REF!</v>
      </c>
      <c r="W116" s="74" t="e">
        <v>#REF!</v>
      </c>
      <c r="X116" s="74" t="e">
        <v>#REF!</v>
      </c>
      <c r="Y116" s="74" t="e">
        <v>#REF!</v>
      </c>
      <c r="Z116" s="74" t="e">
        <v>#REF!</v>
      </c>
      <c r="AA116" s="74" t="e">
        <v>#REF!</v>
      </c>
      <c r="AB116" s="74"/>
    </row>
    <row r="117" spans="1:28" s="5" customFormat="1" ht="21.75" customHeight="1" x14ac:dyDescent="0.2">
      <c r="A117" s="10" t="s">
        <v>61</v>
      </c>
      <c r="B117" s="15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</row>
    <row r="118" spans="1:28" s="12" customFormat="1" ht="16.5" customHeight="1" x14ac:dyDescent="0.2">
      <c r="A118" s="11" t="s">
        <v>3</v>
      </c>
      <c r="B118" s="20"/>
      <c r="C118" s="9">
        <f>ENERO!$D$13</f>
        <v>788.11</v>
      </c>
      <c r="D118" s="9">
        <f>FEBRERO!$D$13</f>
        <v>423.41</v>
      </c>
      <c r="E118" s="9">
        <f>MARZO!$D$13</f>
        <v>568.38</v>
      </c>
      <c r="F118" s="9">
        <f>ABRIL!$D$13</f>
        <v>863.84</v>
      </c>
      <c r="G118" s="9">
        <f>MAYO!$D$13</f>
        <v>673.96</v>
      </c>
      <c r="H118" s="9">
        <f>JUNIO!$D$13</f>
        <v>614.03</v>
      </c>
      <c r="I118" s="9">
        <f>JULIO!$D$13</f>
        <v>526.03</v>
      </c>
      <c r="J118" s="9">
        <f>AGOSTO!$D$13</f>
        <v>530.52</v>
      </c>
      <c r="K118" s="9">
        <f>SEPTIEMBRE!$D$13</f>
        <v>559.33000000000004</v>
      </c>
      <c r="L118" s="9">
        <f>OCTUBRE!$D$13</f>
        <v>450.24</v>
      </c>
      <c r="M118" s="9">
        <f>NOVIEMBRE!$D$13</f>
        <v>436.21</v>
      </c>
      <c r="N118" s="9">
        <f>DICIEMBRE!$D$13</f>
        <v>446.32</v>
      </c>
      <c r="O118" s="9">
        <f>SUM(C118:N118)</f>
        <v>6880.38</v>
      </c>
      <c r="P118" s="71">
        <v>582.91</v>
      </c>
      <c r="Q118" s="71">
        <v>549.91</v>
      </c>
      <c r="R118" s="71">
        <v>740.32</v>
      </c>
      <c r="S118" s="71">
        <v>651.20000000000005</v>
      </c>
      <c r="T118" s="71">
        <v>808.14</v>
      </c>
      <c r="U118" s="71">
        <v>957.68</v>
      </c>
      <c r="V118" s="71">
        <v>692.53</v>
      </c>
      <c r="W118" s="71">
        <v>635.09</v>
      </c>
      <c r="X118" s="71">
        <v>612.1</v>
      </c>
      <c r="Y118" s="71">
        <v>640.89</v>
      </c>
      <c r="Z118" s="71">
        <v>534.74</v>
      </c>
      <c r="AA118" s="71">
        <v>729.57</v>
      </c>
      <c r="AB118" s="71">
        <v>8135.08</v>
      </c>
    </row>
    <row r="119" spans="1:28" s="12" customFormat="1" ht="16.5" customHeight="1" x14ac:dyDescent="0.2">
      <c r="A119" s="12" t="s">
        <v>4</v>
      </c>
      <c r="B119" s="20"/>
      <c r="C119" s="9">
        <f>ENERO!$C$13</f>
        <v>81</v>
      </c>
      <c r="D119" s="9">
        <f>FEBRERO!$C$13</f>
        <v>60</v>
      </c>
      <c r="E119" s="9">
        <f>MARZO!$C$13</f>
        <v>67</v>
      </c>
      <c r="F119" s="9">
        <f>ABRIL!$C$13</f>
        <v>88</v>
      </c>
      <c r="G119" s="9">
        <f>MAYO!$C$13</f>
        <v>73</v>
      </c>
      <c r="H119" s="9">
        <f>JUNIO!$C$13</f>
        <v>65</v>
      </c>
      <c r="I119" s="9">
        <f>JULIO!$C$13</f>
        <v>66</v>
      </c>
      <c r="J119" s="9">
        <f>AGOSTO!$C$13</f>
        <v>69</v>
      </c>
      <c r="K119" s="9">
        <f>SEPTIEMBRE!$C$13</f>
        <v>71</v>
      </c>
      <c r="L119" s="9">
        <f>OCTUBRE!$C$13</f>
        <v>58</v>
      </c>
      <c r="M119" s="9">
        <f>NOVIEMBRE!$C$13</f>
        <v>57</v>
      </c>
      <c r="N119" s="9">
        <f>DICIEMBRE!$C$13</f>
        <v>52</v>
      </c>
      <c r="O119" s="9">
        <f>SUM(C119:N119)</f>
        <v>807</v>
      </c>
      <c r="P119" s="71">
        <v>87</v>
      </c>
      <c r="Q119" s="71">
        <v>56</v>
      </c>
      <c r="R119" s="71">
        <v>91</v>
      </c>
      <c r="S119" s="71">
        <v>71</v>
      </c>
      <c r="T119" s="71">
        <v>78</v>
      </c>
      <c r="U119" s="71">
        <v>90</v>
      </c>
      <c r="V119" s="71">
        <v>85</v>
      </c>
      <c r="W119" s="71">
        <v>75</v>
      </c>
      <c r="X119" s="71">
        <v>80</v>
      </c>
      <c r="Y119" s="71">
        <v>76</v>
      </c>
      <c r="Z119" s="71">
        <v>62</v>
      </c>
      <c r="AA119" s="71">
        <v>88</v>
      </c>
      <c r="AB119" s="71">
        <v>939</v>
      </c>
    </row>
    <row r="120" spans="1:28" s="12" customFormat="1" ht="16.5" customHeight="1" x14ac:dyDescent="0.2">
      <c r="A120" s="11" t="s">
        <v>55</v>
      </c>
      <c r="B120" s="20"/>
      <c r="C120" s="9">
        <f>ENERO!$I$13</f>
        <v>3892.28</v>
      </c>
      <c r="D120" s="9">
        <f>FEBRERO!$I$13</f>
        <v>3666.84</v>
      </c>
      <c r="E120" s="9">
        <f>MARZO!$I$13</f>
        <v>3750.49</v>
      </c>
      <c r="F120" s="9">
        <f>ABRIL!$I$13</f>
        <v>4214.29</v>
      </c>
      <c r="G120" s="9">
        <f>MAYO!$I$13</f>
        <v>4286.8</v>
      </c>
      <c r="H120" s="9">
        <f>JUNIO!$I$13</f>
        <v>4227.1899999999996</v>
      </c>
      <c r="I120" s="9">
        <f>JULIO!$I$13</f>
        <v>3957.64</v>
      </c>
      <c r="J120" s="9">
        <f>AGOSTO!$I$13</f>
        <v>3604.99</v>
      </c>
      <c r="K120" s="9">
        <f>SEPTIEMBRE!$I$13</f>
        <v>4038.19</v>
      </c>
      <c r="L120" s="9">
        <f>OCTUBRE!$I$13</f>
        <v>3829.04</v>
      </c>
      <c r="M120" s="9">
        <f>NOVIEMBRE!$I$13</f>
        <v>3978.2</v>
      </c>
      <c r="N120" s="9">
        <f>DICIEMBRE!$I$13</f>
        <v>3813.46</v>
      </c>
      <c r="O120" s="9">
        <f>SUM(C120:N120)</f>
        <v>47259.409999999996</v>
      </c>
      <c r="P120" s="71">
        <v>3823.67</v>
      </c>
      <c r="Q120" s="71">
        <v>3392.52</v>
      </c>
      <c r="R120" s="71">
        <v>3631.67</v>
      </c>
      <c r="S120" s="71">
        <v>4542.7700000000004</v>
      </c>
      <c r="T120" s="71">
        <v>4256.57</v>
      </c>
      <c r="U120" s="71">
        <v>4634.67</v>
      </c>
      <c r="V120" s="71">
        <v>4208.32</v>
      </c>
      <c r="W120" s="71">
        <v>3825.07</v>
      </c>
      <c r="X120" s="71">
        <v>4499.3900000000003</v>
      </c>
      <c r="Y120" s="71">
        <v>4024.09</v>
      </c>
      <c r="Z120" s="71">
        <v>3926.11</v>
      </c>
      <c r="AA120" s="71">
        <v>3987.59</v>
      </c>
      <c r="AB120" s="71">
        <v>48752.44</v>
      </c>
    </row>
    <row r="121" spans="1:28" s="9" customFormat="1" ht="16.5" hidden="1" customHeight="1" x14ac:dyDescent="0.2">
      <c r="A121" s="13" t="s">
        <v>100</v>
      </c>
      <c r="B121" s="20"/>
      <c r="C121" s="9">
        <f>ENERO!$H$13</f>
        <v>538</v>
      </c>
      <c r="D121" s="9">
        <f>FEBRERO!$H$13</f>
        <v>496</v>
      </c>
      <c r="E121" s="9">
        <f>MARZO!$H$13</f>
        <v>478</v>
      </c>
      <c r="F121" s="9">
        <f>ABRIL!$H$13</f>
        <v>659</v>
      </c>
      <c r="G121" s="9">
        <f>MAYO!$H$13</f>
        <v>664</v>
      </c>
      <c r="H121" s="9">
        <f>JUNIO!$H$13</f>
        <v>676</v>
      </c>
      <c r="I121" s="9">
        <f>JULIO!$H$13</f>
        <v>641</v>
      </c>
      <c r="J121" s="9">
        <f>AGOSTO!$H$13</f>
        <v>591</v>
      </c>
      <c r="K121" s="9">
        <f>SEPTIEMBRE!$H$12</f>
        <v>297</v>
      </c>
      <c r="L121" s="9">
        <f>OCTUBRE!$H$13</f>
        <v>606</v>
      </c>
      <c r="M121" s="9">
        <f>NOVIEMBRE!$H$13</f>
        <v>599</v>
      </c>
      <c r="N121" s="9">
        <f>DICIEMBRE!$H$13</f>
        <v>578</v>
      </c>
      <c r="O121" s="9">
        <f>SUM(C121:N121)</f>
        <v>6823</v>
      </c>
      <c r="P121" s="71">
        <v>527</v>
      </c>
      <c r="Q121" s="71">
        <v>492</v>
      </c>
      <c r="R121" s="71">
        <v>501</v>
      </c>
      <c r="S121" s="71">
        <v>557</v>
      </c>
      <c r="T121" s="71">
        <v>527</v>
      </c>
      <c r="U121" s="71">
        <v>676</v>
      </c>
      <c r="V121" s="71">
        <v>614</v>
      </c>
      <c r="W121" s="71">
        <v>560</v>
      </c>
      <c r="X121" s="71">
        <v>620</v>
      </c>
      <c r="Y121" s="71">
        <v>561</v>
      </c>
      <c r="Z121" s="71">
        <v>548</v>
      </c>
      <c r="AA121" s="71">
        <v>561</v>
      </c>
      <c r="AB121" s="71">
        <v>6744</v>
      </c>
    </row>
    <row r="122" spans="1:28" s="12" customFormat="1" ht="16.5" hidden="1" customHeight="1" x14ac:dyDescent="0.2">
      <c r="A122" s="11" t="s">
        <v>1</v>
      </c>
      <c r="B122" s="20"/>
      <c r="C122" s="9">
        <f>ENERO!$E$13</f>
        <v>526.51</v>
      </c>
      <c r="D122" s="9">
        <f>FEBRERO!$E$13</f>
        <v>283.17</v>
      </c>
      <c r="E122" s="9">
        <f>MARZO!$E$13</f>
        <v>381.29</v>
      </c>
      <c r="F122" s="9">
        <f>ABRIL!$E$13</f>
        <v>605.92999999999995</v>
      </c>
      <c r="G122" s="9">
        <f>MAYO!$E$13</f>
        <v>452.77</v>
      </c>
      <c r="H122" s="9">
        <f>JUNIO!$E$13</f>
        <v>413.1</v>
      </c>
      <c r="I122" s="9">
        <f>JULIO!$E$13</f>
        <v>365.98</v>
      </c>
      <c r="J122" s="9">
        <f>AGOSTO!$E$13</f>
        <v>375.01</v>
      </c>
      <c r="K122" s="9">
        <f>SEPTIEMBRE!$E$13</f>
        <v>379.99</v>
      </c>
      <c r="L122" s="9">
        <f>OCTUBRE!$E$13</f>
        <v>303.58999999999997</v>
      </c>
      <c r="M122" s="9">
        <f>NOVIEMBRE!$E$13</f>
        <v>292.01</v>
      </c>
      <c r="N122" s="9">
        <f>DICIEMBRE!$E$13</f>
        <v>290.39</v>
      </c>
      <c r="O122" s="9">
        <f>SUM(C122:N122)</f>
        <v>4669.7400000000007</v>
      </c>
      <c r="P122" s="71">
        <v>395.18</v>
      </c>
      <c r="Q122" s="71">
        <v>384.47</v>
      </c>
      <c r="R122" s="71">
        <v>515.80999999999995</v>
      </c>
      <c r="S122" s="71">
        <v>443.66</v>
      </c>
      <c r="T122" s="71">
        <v>565.02</v>
      </c>
      <c r="U122" s="71">
        <v>649.88</v>
      </c>
      <c r="V122" s="71">
        <v>477.63</v>
      </c>
      <c r="W122" s="71">
        <v>421.4</v>
      </c>
      <c r="X122" s="71">
        <v>427.16</v>
      </c>
      <c r="Y122" s="71">
        <v>418.06</v>
      </c>
      <c r="Z122" s="71">
        <v>349.9</v>
      </c>
      <c r="AA122" s="71">
        <v>490.39</v>
      </c>
      <c r="AB122" s="71">
        <v>5538.5600000000013</v>
      </c>
    </row>
    <row r="123" spans="1:28" s="12" customFormat="1" ht="16.5" customHeight="1" x14ac:dyDescent="0.2">
      <c r="A123" s="11" t="s">
        <v>57</v>
      </c>
      <c r="B123" s="51"/>
      <c r="C123" s="51">
        <f>IFERROR(+C120/(C118/(30.4166666666667)),"")</f>
        <v>150.22037955784529</v>
      </c>
      <c r="D123" s="51">
        <f t="shared" ref="D123:O123" si="22">IFERROR(+D120/(D118/(30.4166666666667)),"")</f>
        <v>263.41619234311923</v>
      </c>
      <c r="E123" s="51">
        <f t="shared" si="22"/>
        <v>200.7062250020528</v>
      </c>
      <c r="F123" s="51">
        <f t="shared" si="22"/>
        <v>148.3893477573009</v>
      </c>
      <c r="G123" s="51">
        <f t="shared" si="22"/>
        <v>193.46870239579027</v>
      </c>
      <c r="H123" s="51">
        <f t="shared" si="22"/>
        <v>209.39861108849209</v>
      </c>
      <c r="I123" s="51">
        <f t="shared" si="22"/>
        <v>228.84287334689429</v>
      </c>
      <c r="J123" s="51">
        <f t="shared" si="22"/>
        <v>206.68736177084142</v>
      </c>
      <c r="K123" s="51">
        <f t="shared" si="22"/>
        <v>219.59894725236765</v>
      </c>
      <c r="L123" s="51">
        <f t="shared" si="22"/>
        <v>258.67677979151887</v>
      </c>
      <c r="M123" s="51">
        <f t="shared" si="22"/>
        <v>277.39754552470936</v>
      </c>
      <c r="N123" s="51">
        <f t="shared" si="22"/>
        <v>259.88694583856159</v>
      </c>
      <c r="O123" s="51">
        <f t="shared" si="22"/>
        <v>208.9235944574769</v>
      </c>
      <c r="P123" s="72">
        <v>199.52187444602677</v>
      </c>
      <c r="Q123" s="72">
        <v>187.64734229237533</v>
      </c>
      <c r="R123" s="72">
        <v>149.21020076903696</v>
      </c>
      <c r="S123" s="72">
        <v>212.18661061629837</v>
      </c>
      <c r="T123" s="72">
        <v>160.2082199041422</v>
      </c>
      <c r="U123" s="72">
        <v>147.20074816222555</v>
      </c>
      <c r="V123" s="72">
        <v>184.83396627823603</v>
      </c>
      <c r="W123" s="72">
        <v>183.1958921832603</v>
      </c>
      <c r="X123" s="72">
        <v>223.58511000381228</v>
      </c>
      <c r="Y123" s="72">
        <v>190.9834826049194</v>
      </c>
      <c r="Z123" s="72">
        <v>223.32194929623145</v>
      </c>
      <c r="AA123" s="72">
        <v>166.24750994878281</v>
      </c>
      <c r="AB123" s="72">
        <v>182.28299127564429</v>
      </c>
    </row>
    <row r="124" spans="1:28" s="12" customFormat="1" ht="15" customHeight="1" x14ac:dyDescent="0.2">
      <c r="A124" s="11" t="s">
        <v>49</v>
      </c>
      <c r="B124" s="81"/>
      <c r="C124" s="52">
        <f>IFERROR((C118-C122)*100/C118,"")</f>
        <v>33.193335955640713</v>
      </c>
      <c r="D124" s="52">
        <f t="shared" ref="D124:O124" si="23">IFERROR((D118-D122)*100/D118,"")</f>
        <v>33.121560662242267</v>
      </c>
      <c r="E124" s="52">
        <f t="shared" si="23"/>
        <v>32.916358774059603</v>
      </c>
      <c r="F124" s="52">
        <f t="shared" si="23"/>
        <v>29.856223374699027</v>
      </c>
      <c r="G124" s="52">
        <f t="shared" si="23"/>
        <v>32.819455160543662</v>
      </c>
      <c r="H124" s="52">
        <f t="shared" si="23"/>
        <v>32.72315684901389</v>
      </c>
      <c r="I124" s="52">
        <f t="shared" si="23"/>
        <v>30.426021329581957</v>
      </c>
      <c r="J124" s="52">
        <f t="shared" si="23"/>
        <v>29.312749754957402</v>
      </c>
      <c r="K124" s="52">
        <f t="shared" si="23"/>
        <v>32.063361521820752</v>
      </c>
      <c r="L124" s="52">
        <f t="shared" si="23"/>
        <v>32.571517412935329</v>
      </c>
      <c r="M124" s="52">
        <f t="shared" si="23"/>
        <v>33.057472318378757</v>
      </c>
      <c r="N124" s="52">
        <f t="shared" si="23"/>
        <v>34.936816633805343</v>
      </c>
      <c r="O124" s="52">
        <f t="shared" si="23"/>
        <v>32.129620747691256</v>
      </c>
      <c r="P124" s="73">
        <v>32.205657820246692</v>
      </c>
      <c r="Q124" s="73">
        <v>30.084922987397928</v>
      </c>
      <c r="R124" s="73">
        <v>30.326075210719701</v>
      </c>
      <c r="S124" s="73">
        <v>31.870393120393125</v>
      </c>
      <c r="T124" s="73">
        <v>30.083896354592028</v>
      </c>
      <c r="U124" s="73">
        <v>32.140172082532786</v>
      </c>
      <c r="V124" s="73">
        <v>31.031146665126418</v>
      </c>
      <c r="W124" s="73">
        <v>33.647199609504177</v>
      </c>
      <c r="X124" s="73">
        <v>30.214017317431789</v>
      </c>
      <c r="Y124" s="73">
        <v>34.76883708592738</v>
      </c>
      <c r="Z124" s="73">
        <v>34.566331301193109</v>
      </c>
      <c r="AA124" s="73">
        <v>32.783694504982392</v>
      </c>
      <c r="AB124" s="73">
        <v>31.917571800154377</v>
      </c>
    </row>
    <row r="125" spans="1:28" s="12" customFormat="1" ht="16.5" hidden="1" customHeight="1" x14ac:dyDescent="0.2">
      <c r="A125" s="11" t="s">
        <v>50</v>
      </c>
      <c r="B125" s="20"/>
      <c r="C125" s="14" t="e">
        <f>(SUM($C119:C119)/+SUM(#REF!)-1)</f>
        <v>#REF!</v>
      </c>
      <c r="D125" s="14" t="e">
        <f>(SUM($C119:D119)/+SUM(#REF!)-1)</f>
        <v>#REF!</v>
      </c>
      <c r="E125" s="14" t="e">
        <f>(SUM($C119:E119)/+SUM(#REF!)-1)</f>
        <v>#REF!</v>
      </c>
      <c r="F125" s="14" t="e">
        <f>(SUM($C119:F119)/+SUM(#REF!)-1)</f>
        <v>#REF!</v>
      </c>
      <c r="G125" s="14" t="e">
        <f>(SUM($C119:G119)/+SUM(#REF!)-1)</f>
        <v>#REF!</v>
      </c>
      <c r="H125" s="14" t="e">
        <f>(SUM($C119:H119)/+SUM(#REF!)-1)</f>
        <v>#REF!</v>
      </c>
      <c r="I125" s="14" t="e">
        <f>(SUM($C119:I119)/+SUM(#REF!)-1)</f>
        <v>#REF!</v>
      </c>
      <c r="J125" s="14" t="e">
        <f>(SUM($C119:J119)/+SUM(#REF!)-1)</f>
        <v>#REF!</v>
      </c>
      <c r="K125" s="14" t="e">
        <f>(SUM($C119:K119)/+SUM(#REF!)-1)</f>
        <v>#REF!</v>
      </c>
      <c r="L125" s="14" t="e">
        <f>(SUM($C119:L119)/+SUM(#REF!)-1)</f>
        <v>#REF!</v>
      </c>
      <c r="M125" s="14" t="e">
        <f>(SUM($C119:M119)/+SUM(#REF!)-1)</f>
        <v>#REF!</v>
      </c>
      <c r="N125" s="14" t="e">
        <f>(SUM($C119:N119)/+SUM(#REF!)-1)</f>
        <v>#REF!</v>
      </c>
      <c r="O125" s="14"/>
      <c r="P125" s="74" t="e">
        <v>#REF!</v>
      </c>
      <c r="Q125" s="74" t="e">
        <v>#REF!</v>
      </c>
      <c r="R125" s="74" t="e">
        <v>#REF!</v>
      </c>
      <c r="S125" s="74" t="e">
        <v>#REF!</v>
      </c>
      <c r="T125" s="74" t="e">
        <v>#REF!</v>
      </c>
      <c r="U125" s="74" t="e">
        <v>#REF!</v>
      </c>
      <c r="V125" s="74" t="e">
        <v>#REF!</v>
      </c>
      <c r="W125" s="74" t="e">
        <v>#REF!</v>
      </c>
      <c r="X125" s="74" t="e">
        <v>#REF!</v>
      </c>
      <c r="Y125" s="74" t="e">
        <v>#REF!</v>
      </c>
      <c r="Z125" s="74" t="e">
        <v>#REF!</v>
      </c>
      <c r="AA125" s="74" t="e">
        <v>#REF!</v>
      </c>
      <c r="AB125" s="74"/>
    </row>
    <row r="126" spans="1:28" s="12" customFormat="1" ht="16.5" hidden="1" customHeight="1" x14ac:dyDescent="0.2">
      <c r="A126" s="11" t="s">
        <v>51</v>
      </c>
      <c r="B126" s="20"/>
      <c r="C126" s="14" t="e">
        <f>(SUM($C118:C118)/+SUM(#REF!)-1)</f>
        <v>#REF!</v>
      </c>
      <c r="D126" s="14" t="e">
        <f>(SUM($C118:D118)/+SUM(#REF!)-1)</f>
        <v>#REF!</v>
      </c>
      <c r="E126" s="14" t="e">
        <f>(SUM($C118:E118)/+SUM(#REF!)-1)</f>
        <v>#REF!</v>
      </c>
      <c r="F126" s="14" t="e">
        <f>(SUM($C118:F118)/+SUM(#REF!)-1)</f>
        <v>#REF!</v>
      </c>
      <c r="G126" s="14" t="e">
        <f>(SUM($C118:G118)/+SUM(#REF!)-1)</f>
        <v>#REF!</v>
      </c>
      <c r="H126" s="14" t="e">
        <f>(SUM($C118:H118)/+SUM(#REF!)-1)</f>
        <v>#REF!</v>
      </c>
      <c r="I126" s="14" t="e">
        <f>(SUM($C118:I118)/+SUM(#REF!)-1)</f>
        <v>#REF!</v>
      </c>
      <c r="J126" s="14" t="e">
        <f>(SUM($C118:J118)/+SUM(#REF!)-1)</f>
        <v>#REF!</v>
      </c>
      <c r="K126" s="14" t="e">
        <f>(SUM($C118:K118)/+SUM(#REF!)-1)</f>
        <v>#REF!</v>
      </c>
      <c r="L126" s="14" t="e">
        <f>(SUM($C118:L118)/+SUM(#REF!)-1)</f>
        <v>#REF!</v>
      </c>
      <c r="M126" s="14" t="e">
        <f>(SUM($C118:M118)/+SUM(#REF!)-1)</f>
        <v>#REF!</v>
      </c>
      <c r="N126" s="14" t="e">
        <f>(SUM($C118:N118)/+SUM(#REF!)-1)</f>
        <v>#REF!</v>
      </c>
      <c r="O126" s="14"/>
      <c r="P126" s="74" t="e">
        <v>#REF!</v>
      </c>
      <c r="Q126" s="74" t="e">
        <v>#REF!</v>
      </c>
      <c r="R126" s="74" t="e">
        <v>#REF!</v>
      </c>
      <c r="S126" s="74" t="e">
        <v>#REF!</v>
      </c>
      <c r="T126" s="74" t="e">
        <v>#REF!</v>
      </c>
      <c r="U126" s="74" t="e">
        <v>#REF!</v>
      </c>
      <c r="V126" s="74" t="e">
        <v>#REF!</v>
      </c>
      <c r="W126" s="74" t="e">
        <v>#REF!</v>
      </c>
      <c r="X126" s="74" t="e">
        <v>#REF!</v>
      </c>
      <c r="Y126" s="74" t="e">
        <v>#REF!</v>
      </c>
      <c r="Z126" s="74" t="e">
        <v>#REF!</v>
      </c>
      <c r="AA126" s="74" t="e">
        <v>#REF!</v>
      </c>
      <c r="AB126" s="74"/>
    </row>
    <row r="127" spans="1:28" s="12" customFormat="1" ht="15" hidden="1" customHeight="1" x14ac:dyDescent="0.2">
      <c r="A127" s="11" t="s">
        <v>50</v>
      </c>
      <c r="B127" s="20"/>
      <c r="C127" s="14" t="e">
        <f>(SUM(#REF!)/+SUM(#REF!)-1)</f>
        <v>#REF!</v>
      </c>
      <c r="D127" s="14" t="e">
        <f>(SUM(#REF!)/+SUM(#REF!)-1)</f>
        <v>#REF!</v>
      </c>
      <c r="E127" s="14" t="e">
        <f>(SUM(#REF!)/+SUM(#REF!)-1)</f>
        <v>#REF!</v>
      </c>
      <c r="F127" s="14" t="e">
        <f>(SUM(#REF!)/+SUM(#REF!)-1)</f>
        <v>#REF!</v>
      </c>
      <c r="G127" s="14" t="e">
        <f>(SUM(#REF!)/+SUM(#REF!)-1)</f>
        <v>#REF!</v>
      </c>
      <c r="H127" s="14" t="e">
        <f>(SUM(#REF!)/+SUM(#REF!)-1)</f>
        <v>#REF!</v>
      </c>
      <c r="I127" s="14" t="e">
        <f>(SUM(#REF!)/+SUM(#REF!)-1)</f>
        <v>#REF!</v>
      </c>
      <c r="J127" s="14" t="e">
        <f>(SUM(#REF!)/+SUM(#REF!)-1)</f>
        <v>#REF!</v>
      </c>
      <c r="K127" s="14" t="e">
        <f>(SUM(#REF!)/+SUM(#REF!)-1)</f>
        <v>#REF!</v>
      </c>
      <c r="L127" s="14" t="e">
        <f>(SUM(#REF!)/+SUM(#REF!)-1)</f>
        <v>#REF!</v>
      </c>
      <c r="M127" s="14" t="e">
        <f>(SUM(#REF!)/+SUM(#REF!)-1)</f>
        <v>#REF!</v>
      </c>
      <c r="N127" s="14" t="e">
        <f>(SUM(#REF!)/+SUM(#REF!)-1)</f>
        <v>#REF!</v>
      </c>
      <c r="O127" s="14"/>
      <c r="P127" s="74" t="e">
        <v>#REF!</v>
      </c>
      <c r="Q127" s="74" t="e">
        <v>#REF!</v>
      </c>
      <c r="R127" s="74" t="e">
        <v>#REF!</v>
      </c>
      <c r="S127" s="74" t="e">
        <v>#REF!</v>
      </c>
      <c r="T127" s="74" t="e">
        <v>#REF!</v>
      </c>
      <c r="U127" s="74" t="e">
        <v>#REF!</v>
      </c>
      <c r="V127" s="74" t="e">
        <v>#REF!</v>
      </c>
      <c r="W127" s="74" t="e">
        <v>#REF!</v>
      </c>
      <c r="X127" s="74" t="e">
        <v>#REF!</v>
      </c>
      <c r="Y127" s="74" t="e">
        <v>#REF!</v>
      </c>
      <c r="Z127" s="74" t="e">
        <v>#REF!</v>
      </c>
      <c r="AA127" s="74" t="e">
        <v>#REF!</v>
      </c>
      <c r="AB127" s="74"/>
    </row>
    <row r="128" spans="1:28" s="12" customFormat="1" ht="16.5" hidden="1" customHeight="1" x14ac:dyDescent="0.2">
      <c r="A128" s="11" t="s">
        <v>51</v>
      </c>
      <c r="B128" s="20"/>
      <c r="C128" s="14" t="e">
        <f>(SUM(#REF!)/+SUM(#REF!)-1)</f>
        <v>#REF!</v>
      </c>
      <c r="D128" s="14" t="e">
        <f>(SUM(#REF!)/+SUM(#REF!)-1)</f>
        <v>#REF!</v>
      </c>
      <c r="E128" s="14" t="e">
        <f>(SUM(#REF!)/+SUM(#REF!)-1)</f>
        <v>#REF!</v>
      </c>
      <c r="F128" s="14" t="e">
        <f>(SUM(#REF!)/+SUM(#REF!)-1)</f>
        <v>#REF!</v>
      </c>
      <c r="G128" s="14" t="e">
        <f>(SUM(#REF!)/+SUM(#REF!)-1)</f>
        <v>#REF!</v>
      </c>
      <c r="H128" s="14" t="e">
        <f>(SUM(#REF!)/+SUM(#REF!)-1)</f>
        <v>#REF!</v>
      </c>
      <c r="I128" s="14" t="e">
        <f>(SUM(#REF!)/+SUM(#REF!)-1)</f>
        <v>#REF!</v>
      </c>
      <c r="J128" s="14" t="e">
        <f>(SUM(#REF!)/+SUM(#REF!)-1)</f>
        <v>#REF!</v>
      </c>
      <c r="K128" s="14" t="e">
        <f>(SUM(#REF!)/+SUM(#REF!)-1)</f>
        <v>#REF!</v>
      </c>
      <c r="L128" s="14" t="e">
        <f>(SUM(#REF!)/+SUM(#REF!)-1)</f>
        <v>#REF!</v>
      </c>
      <c r="M128" s="14" t="e">
        <f>(SUM(#REF!)/+SUM(#REF!)-1)</f>
        <v>#REF!</v>
      </c>
      <c r="N128" s="14" t="e">
        <f>(SUM(#REF!)/+SUM(#REF!)-1)</f>
        <v>#REF!</v>
      </c>
      <c r="O128" s="14"/>
      <c r="P128" s="74" t="e">
        <v>#REF!</v>
      </c>
      <c r="Q128" s="74" t="e">
        <v>#REF!</v>
      </c>
      <c r="R128" s="74" t="e">
        <v>#REF!</v>
      </c>
      <c r="S128" s="74" t="e">
        <v>#REF!</v>
      </c>
      <c r="T128" s="74" t="e">
        <v>#REF!</v>
      </c>
      <c r="U128" s="74" t="e">
        <v>#REF!</v>
      </c>
      <c r="V128" s="74" t="e">
        <v>#REF!</v>
      </c>
      <c r="W128" s="74" t="e">
        <v>#REF!</v>
      </c>
      <c r="X128" s="74" t="e">
        <v>#REF!</v>
      </c>
      <c r="Y128" s="74" t="e">
        <v>#REF!</v>
      </c>
      <c r="Z128" s="74" t="e">
        <v>#REF!</v>
      </c>
      <c r="AA128" s="74" t="e">
        <v>#REF!</v>
      </c>
      <c r="AB128" s="74"/>
    </row>
    <row r="129" spans="1:28" s="5" customFormat="1" ht="21.75" customHeight="1" x14ac:dyDescent="0.2">
      <c r="A129" s="10" t="s">
        <v>34</v>
      </c>
      <c r="B129" s="15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</row>
    <row r="130" spans="1:28" s="12" customFormat="1" ht="16.5" customHeight="1" x14ac:dyDescent="0.2">
      <c r="A130" s="11" t="s">
        <v>3</v>
      </c>
      <c r="B130" s="20"/>
      <c r="C130" s="9">
        <f>ENERO!$D$14</f>
        <v>61.05</v>
      </c>
      <c r="D130" s="9">
        <f>FEBRERO!$D$14</f>
        <v>48.53</v>
      </c>
      <c r="E130" s="9">
        <f>MARZO!$D$14</f>
        <v>74.599999999999994</v>
      </c>
      <c r="F130" s="9">
        <f>ABRIL!$D$14</f>
        <v>218.48</v>
      </c>
      <c r="G130" s="9">
        <f>MAYO!$D$14</f>
        <v>458.48</v>
      </c>
      <c r="H130" s="9">
        <f>JUNIO!$D$14</f>
        <v>536.67999999999995</v>
      </c>
      <c r="I130" s="9">
        <f>JULIO!$D$14</f>
        <v>280.52999999999997</v>
      </c>
      <c r="J130" s="9">
        <f>AGOSTO!$D$14</f>
        <v>465.74</v>
      </c>
      <c r="K130" s="9">
        <f>SEPTIEMBRE!$D$14</f>
        <v>54.25</v>
      </c>
      <c r="L130" s="9">
        <f>OCTUBRE!$D$14</f>
        <v>56.11</v>
      </c>
      <c r="M130" s="9">
        <f>NOVIEMBRE!$D$14</f>
        <v>44.55</v>
      </c>
      <c r="N130" s="9">
        <f>DICIEMBRE!$D$14</f>
        <v>47.55</v>
      </c>
      <c r="O130" s="9">
        <f>SUM(C130:N130)</f>
        <v>2346.5500000000006</v>
      </c>
      <c r="P130" s="71">
        <v>73.5</v>
      </c>
      <c r="Q130" s="71">
        <v>41.7</v>
      </c>
      <c r="R130" s="71">
        <v>130.35</v>
      </c>
      <c r="S130" s="71">
        <v>179.85</v>
      </c>
      <c r="T130" s="71">
        <v>363.2</v>
      </c>
      <c r="U130" s="71">
        <v>870.89</v>
      </c>
      <c r="V130" s="71">
        <v>414.4</v>
      </c>
      <c r="W130" s="71">
        <v>256.79000000000002</v>
      </c>
      <c r="X130" s="71">
        <v>74.27</v>
      </c>
      <c r="Y130" s="71">
        <v>15.2</v>
      </c>
      <c r="Z130" s="71">
        <v>28.75</v>
      </c>
      <c r="AA130" s="71">
        <v>75.42</v>
      </c>
      <c r="AB130" s="71">
        <v>2524.3199999999997</v>
      </c>
    </row>
    <row r="131" spans="1:28" s="12" customFormat="1" ht="16.5" customHeight="1" x14ac:dyDescent="0.2">
      <c r="A131" s="12" t="s">
        <v>4</v>
      </c>
      <c r="B131" s="20"/>
      <c r="C131" s="9">
        <f>ENERO!$C$14</f>
        <v>2</v>
      </c>
      <c r="D131" s="9">
        <f>FEBRERO!$C$14</f>
        <v>2</v>
      </c>
      <c r="E131" s="9">
        <f>MARZO!$C$14</f>
        <v>4</v>
      </c>
      <c r="F131" s="9">
        <f>ABRIL!$C$14</f>
        <v>11</v>
      </c>
      <c r="G131" s="9">
        <f>MAYO!$C$14</f>
        <v>25</v>
      </c>
      <c r="H131" s="9">
        <f>JUNIO!$C$14</f>
        <v>29</v>
      </c>
      <c r="I131" s="9">
        <f>JULIO!$C$14</f>
        <v>16</v>
      </c>
      <c r="J131" s="9">
        <f>AGOSTO!$C$14</f>
        <v>26</v>
      </c>
      <c r="K131" s="9">
        <f>SEPTIEMBRE!$C$14</f>
        <v>2</v>
      </c>
      <c r="L131" s="9">
        <f>OCTUBRE!$C$14</f>
        <v>2</v>
      </c>
      <c r="M131" s="9">
        <f>NOVIEMBRE!$C$14</f>
        <v>2</v>
      </c>
      <c r="N131" s="9">
        <f>DICIEMBRE!$C$14</f>
        <v>2</v>
      </c>
      <c r="O131" s="9">
        <f>SUM(C131:N131)</f>
        <v>123</v>
      </c>
      <c r="P131" s="71">
        <v>3</v>
      </c>
      <c r="Q131" s="71">
        <v>2</v>
      </c>
      <c r="R131" s="71">
        <v>8</v>
      </c>
      <c r="S131" s="71">
        <v>9</v>
      </c>
      <c r="T131" s="71">
        <v>17</v>
      </c>
      <c r="U131" s="71">
        <v>42</v>
      </c>
      <c r="V131" s="71">
        <v>20</v>
      </c>
      <c r="W131" s="71">
        <v>12</v>
      </c>
      <c r="X131" s="71">
        <v>4</v>
      </c>
      <c r="Y131" s="71">
        <v>1</v>
      </c>
      <c r="Z131" s="71">
        <v>1</v>
      </c>
      <c r="AA131" s="71">
        <v>3</v>
      </c>
      <c r="AB131" s="71">
        <v>122</v>
      </c>
    </row>
    <row r="132" spans="1:28" s="12" customFormat="1" ht="16.5" customHeight="1" x14ac:dyDescent="0.2">
      <c r="A132" s="11" t="s">
        <v>55</v>
      </c>
      <c r="B132" s="20"/>
      <c r="C132" s="9">
        <f>ENERO!$I$14</f>
        <v>738.85</v>
      </c>
      <c r="D132" s="9">
        <f>FEBRERO!$I$14</f>
        <v>2045.65</v>
      </c>
      <c r="E132" s="9">
        <f>MARZO!$I$14</f>
        <v>2250.88</v>
      </c>
      <c r="F132" s="9">
        <f>ABRIL!$I$14</f>
        <v>2273.0300000000002</v>
      </c>
      <c r="G132" s="9">
        <f>MAYO!$I$14</f>
        <v>2015.78</v>
      </c>
      <c r="H132" s="9">
        <f>JUNIO!$I$14</f>
        <v>1613.01</v>
      </c>
      <c r="I132" s="9">
        <f>JULIO!$I$14</f>
        <v>1364.68</v>
      </c>
      <c r="J132" s="9">
        <f>AGOSTO!$I$14</f>
        <v>946.08</v>
      </c>
      <c r="K132" s="9">
        <f>SEPTIEMBRE!$I$14</f>
        <v>921.18</v>
      </c>
      <c r="L132" s="9">
        <f>OCTUBRE!$I$14</f>
        <v>834.93</v>
      </c>
      <c r="M132" s="9">
        <f>NOVIEMBRE!$I$14</f>
        <v>806.83</v>
      </c>
      <c r="N132" s="9">
        <f>DICIEMBRE!$I$14</f>
        <v>816.48</v>
      </c>
      <c r="O132" s="9">
        <f>SUM(C132:N132)</f>
        <v>16627.38</v>
      </c>
      <c r="P132" s="71">
        <v>1266.97</v>
      </c>
      <c r="Q132" s="71">
        <v>1224.47</v>
      </c>
      <c r="R132" s="71">
        <v>1865.82</v>
      </c>
      <c r="S132" s="71">
        <v>2703.97</v>
      </c>
      <c r="T132" s="71">
        <v>2485.9</v>
      </c>
      <c r="U132" s="71">
        <v>1803.75</v>
      </c>
      <c r="V132" s="71">
        <v>1562.4</v>
      </c>
      <c r="W132" s="71">
        <v>1360.92</v>
      </c>
      <c r="X132" s="71">
        <v>724.32</v>
      </c>
      <c r="Y132" s="71">
        <v>716.07</v>
      </c>
      <c r="Z132" s="71">
        <v>676.87</v>
      </c>
      <c r="AA132" s="71">
        <v>676.87</v>
      </c>
      <c r="AB132" s="71">
        <v>17068.329999999998</v>
      </c>
    </row>
    <row r="133" spans="1:28" s="9" customFormat="1" ht="16.5" hidden="1" customHeight="1" x14ac:dyDescent="0.2">
      <c r="A133" s="13" t="s">
        <v>100</v>
      </c>
      <c r="B133" s="20"/>
      <c r="C133" s="9">
        <f>ENERO!$H$14</f>
        <v>37</v>
      </c>
      <c r="D133" s="9">
        <f>FEBRERO!$H$14</f>
        <v>114</v>
      </c>
      <c r="E133" s="9">
        <f>MARZO!$H$14</f>
        <v>123</v>
      </c>
      <c r="F133" s="9">
        <f>ABRIL!$H$14</f>
        <v>124</v>
      </c>
      <c r="G133" s="9">
        <f>MAYO!$H$14</f>
        <v>111</v>
      </c>
      <c r="H133" s="9">
        <f>JUNIO!$H$14</f>
        <v>88</v>
      </c>
      <c r="I133" s="9">
        <f>JULIO!$H$14</f>
        <v>75</v>
      </c>
      <c r="J133" s="9">
        <f>AGOSTO!$H$14</f>
        <v>53</v>
      </c>
      <c r="K133" s="9">
        <f>SEPTIEMBRE!$H$13</f>
        <v>625</v>
      </c>
      <c r="L133" s="9">
        <f>OCTUBRE!$H$14</f>
        <v>47</v>
      </c>
      <c r="M133" s="9">
        <f>NOVIEMBRE!$H$14</f>
        <v>45</v>
      </c>
      <c r="N133" s="9">
        <f>DICIEMBRE!$H$14</f>
        <v>44</v>
      </c>
      <c r="O133" s="9">
        <f>SUM(C133:N133)</f>
        <v>1486</v>
      </c>
      <c r="P133" s="71">
        <v>62</v>
      </c>
      <c r="Q133" s="71">
        <v>60</v>
      </c>
      <c r="R133" s="71">
        <v>93</v>
      </c>
      <c r="S133" s="71">
        <v>136</v>
      </c>
      <c r="T133" s="71">
        <v>124</v>
      </c>
      <c r="U133" s="71">
        <v>90</v>
      </c>
      <c r="V133" s="71">
        <v>78</v>
      </c>
      <c r="W133" s="71">
        <v>68</v>
      </c>
      <c r="X133" s="71">
        <v>37</v>
      </c>
      <c r="Y133" s="71">
        <v>37</v>
      </c>
      <c r="Z133" s="71">
        <v>35</v>
      </c>
      <c r="AA133" s="71">
        <v>35</v>
      </c>
      <c r="AB133" s="71">
        <v>855</v>
      </c>
    </row>
    <row r="134" spans="1:28" s="12" customFormat="1" ht="16.5" hidden="1" customHeight="1" x14ac:dyDescent="0.2">
      <c r="A134" s="11" t="s">
        <v>1</v>
      </c>
      <c r="B134" s="20"/>
      <c r="C134" s="9">
        <f>ENERO!$E$14</f>
        <v>42.54</v>
      </c>
      <c r="D134" s="9">
        <f>FEBRERO!$E$14</f>
        <v>34.42</v>
      </c>
      <c r="E134" s="9">
        <f>MARZO!$E$14</f>
        <v>51.85</v>
      </c>
      <c r="F134" s="9">
        <f>ABRIL!$E$14</f>
        <v>144.49</v>
      </c>
      <c r="G134" s="9">
        <f>MAYO!$E$14</f>
        <v>306.66000000000003</v>
      </c>
      <c r="H134" s="9">
        <f>JUNIO!$E$14</f>
        <v>353.24</v>
      </c>
      <c r="I134" s="9">
        <f>JULIO!$E$14</f>
        <v>208.63</v>
      </c>
      <c r="J134" s="9">
        <f>AGOSTO!$E$14</f>
        <v>314.97000000000003</v>
      </c>
      <c r="K134" s="9">
        <f>SEPTIEMBRE!$E$14</f>
        <v>37.619999999999997</v>
      </c>
      <c r="L134" s="9">
        <f>OCTUBRE!$E$14</f>
        <v>39.299999999999997</v>
      </c>
      <c r="M134" s="9">
        <f>NOVIEMBRE!$E$14</f>
        <v>29.7</v>
      </c>
      <c r="N134" s="9">
        <f>DICIEMBRE!$E$14</f>
        <v>28.01</v>
      </c>
      <c r="O134" s="9">
        <f>SUM(C134:N134)</f>
        <v>1591.4299999999998</v>
      </c>
      <c r="P134" s="71">
        <v>54.16</v>
      </c>
      <c r="Q134" s="71">
        <v>24.68</v>
      </c>
      <c r="R134" s="71">
        <v>81.31</v>
      </c>
      <c r="S134" s="71">
        <v>113.77</v>
      </c>
      <c r="T134" s="71">
        <v>226.77</v>
      </c>
      <c r="U134" s="71">
        <v>543.55999999999995</v>
      </c>
      <c r="V134" s="71">
        <v>279.26</v>
      </c>
      <c r="W134" s="71">
        <v>162.29</v>
      </c>
      <c r="X134" s="71">
        <v>51.65</v>
      </c>
      <c r="Y134" s="71">
        <v>11.75</v>
      </c>
      <c r="Z134" s="71">
        <v>19.440000000000001</v>
      </c>
      <c r="AA134" s="71">
        <v>50.82</v>
      </c>
      <c r="AB134" s="71">
        <v>1619.46</v>
      </c>
    </row>
    <row r="135" spans="1:28" s="12" customFormat="1" ht="16.5" customHeight="1" x14ac:dyDescent="0.2">
      <c r="A135" s="11" t="s">
        <v>57</v>
      </c>
      <c r="B135" s="51"/>
      <c r="C135" s="51">
        <f>IFERROR(+C132/(C130/(30.4166666666667)),"")</f>
        <v>368.11390936390984</v>
      </c>
      <c r="D135" s="51">
        <f t="shared" ref="D135:O135" si="24">IFERROR(+D132/(D130/(30.4166666666667)),"")</f>
        <v>1282.1317569888056</v>
      </c>
      <c r="E135" s="51">
        <f t="shared" si="24"/>
        <v>917.75156389633707</v>
      </c>
      <c r="F135" s="51">
        <f t="shared" si="24"/>
        <v>316.44999923715409</v>
      </c>
      <c r="G135" s="51">
        <f t="shared" si="24"/>
        <v>133.73169676612588</v>
      </c>
      <c r="H135" s="51">
        <f t="shared" si="24"/>
        <v>91.418326563315304</v>
      </c>
      <c r="I135" s="51">
        <f t="shared" si="24"/>
        <v>147.96640882139775</v>
      </c>
      <c r="J135" s="51">
        <f t="shared" si="24"/>
        <v>61.786833855799443</v>
      </c>
      <c r="K135" s="51">
        <f t="shared" si="24"/>
        <v>516.48341013824938</v>
      </c>
      <c r="L135" s="51">
        <f t="shared" si="24"/>
        <v>452.60715558723984</v>
      </c>
      <c r="M135" s="51">
        <f t="shared" si="24"/>
        <v>550.86597456041966</v>
      </c>
      <c r="N135" s="51">
        <f t="shared" si="24"/>
        <v>522.2839116719249</v>
      </c>
      <c r="O135" s="51">
        <f t="shared" si="24"/>
        <v>215.528957405553</v>
      </c>
      <c r="P135" s="72">
        <v>524.31298185941102</v>
      </c>
      <c r="Q135" s="72">
        <v>893.14858113509297</v>
      </c>
      <c r="R135" s="72">
        <v>435.38185654008487</v>
      </c>
      <c r="S135" s="72">
        <v>457.3019414326759</v>
      </c>
      <c r="T135" s="72">
        <v>208.18499908223225</v>
      </c>
      <c r="U135" s="72">
        <v>62.997694886839966</v>
      </c>
      <c r="V135" s="72">
        <v>114.67905405405419</v>
      </c>
      <c r="W135" s="72">
        <v>161.20039721172958</v>
      </c>
      <c r="X135" s="72">
        <v>296.63928908038275</v>
      </c>
      <c r="Y135" s="72">
        <v>1432.925164473686</v>
      </c>
      <c r="Z135" s="72">
        <v>716.10884057971089</v>
      </c>
      <c r="AA135" s="72">
        <v>272.97970255458353</v>
      </c>
      <c r="AB135" s="72">
        <v>205.66398244543768</v>
      </c>
    </row>
    <row r="136" spans="1:28" s="12" customFormat="1" ht="15" customHeight="1" x14ac:dyDescent="0.2">
      <c r="A136" s="11" t="s">
        <v>49</v>
      </c>
      <c r="B136" s="81"/>
      <c r="C136" s="52">
        <f>IFERROR((C130-C134)*100/C130,"")</f>
        <v>30.319410319410316</v>
      </c>
      <c r="D136" s="52">
        <f t="shared" ref="D136:O136" si="25">IFERROR((D130-D134)*100/D130,"")</f>
        <v>29.074799093344321</v>
      </c>
      <c r="E136" s="52">
        <f t="shared" si="25"/>
        <v>30.49597855227881</v>
      </c>
      <c r="F136" s="52">
        <f t="shared" si="25"/>
        <v>33.865800073233238</v>
      </c>
      <c r="G136" s="52">
        <f t="shared" si="25"/>
        <v>33.11376723084976</v>
      </c>
      <c r="H136" s="52">
        <f t="shared" si="25"/>
        <v>34.180517254229699</v>
      </c>
      <c r="I136" s="52">
        <f t="shared" si="25"/>
        <v>25.630057391366339</v>
      </c>
      <c r="J136" s="52">
        <f t="shared" si="25"/>
        <v>32.372138961652418</v>
      </c>
      <c r="K136" s="52">
        <f t="shared" si="25"/>
        <v>30.654377880184335</v>
      </c>
      <c r="L136" s="52">
        <f t="shared" si="25"/>
        <v>29.959009089288902</v>
      </c>
      <c r="M136" s="52">
        <f t="shared" si="25"/>
        <v>33.333333333333329</v>
      </c>
      <c r="N136" s="52">
        <f t="shared" si="25"/>
        <v>41.093585699263926</v>
      </c>
      <c r="O136" s="52">
        <f t="shared" si="25"/>
        <v>32.180008949308586</v>
      </c>
      <c r="P136" s="73">
        <v>26.312925170068034</v>
      </c>
      <c r="Q136" s="73">
        <v>40.815347721822548</v>
      </c>
      <c r="R136" s="73">
        <v>37.621787495205211</v>
      </c>
      <c r="S136" s="73">
        <v>36.741729218793438</v>
      </c>
      <c r="T136" s="73">
        <v>37.563325991189423</v>
      </c>
      <c r="U136" s="73">
        <v>37.585688204021181</v>
      </c>
      <c r="V136" s="73">
        <v>32.611003861003859</v>
      </c>
      <c r="W136" s="73">
        <v>36.800498461778119</v>
      </c>
      <c r="X136" s="73">
        <v>30.456442709034597</v>
      </c>
      <c r="Y136" s="73">
        <v>22.69736842105263</v>
      </c>
      <c r="Z136" s="73">
        <v>32.382608695652173</v>
      </c>
      <c r="AA136" s="73">
        <v>32.617342879872709</v>
      </c>
      <c r="AB136" s="73">
        <v>35.845693097547056</v>
      </c>
    </row>
    <row r="137" spans="1:28" s="12" customFormat="1" ht="16.5" hidden="1" customHeight="1" x14ac:dyDescent="0.2">
      <c r="A137" s="11" t="s">
        <v>50</v>
      </c>
      <c r="B137" s="20"/>
      <c r="C137" s="14" t="e">
        <f>(SUM($C131:C131)/+SUM(#REF!)-1)</f>
        <v>#REF!</v>
      </c>
      <c r="D137" s="14" t="e">
        <f>(SUM($C131:D131)/+SUM(#REF!)-1)</f>
        <v>#REF!</v>
      </c>
      <c r="E137" s="14" t="e">
        <f>(SUM($C131:E131)/+SUM(#REF!)-1)</f>
        <v>#REF!</v>
      </c>
      <c r="F137" s="14" t="e">
        <f>(SUM($C131:F131)/+SUM(#REF!)-1)</f>
        <v>#REF!</v>
      </c>
      <c r="G137" s="14" t="e">
        <f>(SUM($C131:G131)/+SUM(#REF!)-1)</f>
        <v>#REF!</v>
      </c>
      <c r="H137" s="14" t="e">
        <f>(SUM($C131:H131)/+SUM(#REF!)-1)</f>
        <v>#REF!</v>
      </c>
      <c r="I137" s="14" t="e">
        <f>(SUM($C131:I131)/+SUM(#REF!)-1)</f>
        <v>#REF!</v>
      </c>
      <c r="J137" s="14" t="e">
        <f>(SUM($C131:J131)/+SUM(#REF!)-1)</f>
        <v>#REF!</v>
      </c>
      <c r="K137" s="14" t="e">
        <f>(SUM($C131:K131)/+SUM(#REF!)-1)</f>
        <v>#REF!</v>
      </c>
      <c r="L137" s="14" t="e">
        <f>(SUM($C131:L131)/+SUM(#REF!)-1)</f>
        <v>#REF!</v>
      </c>
      <c r="M137" s="14" t="e">
        <f>(SUM($C131:M131)/+SUM(#REF!)-1)</f>
        <v>#REF!</v>
      </c>
      <c r="N137" s="14" t="e">
        <f>(SUM($C131:N131)/+SUM(#REF!)-1)</f>
        <v>#REF!</v>
      </c>
      <c r="O137" s="14"/>
      <c r="P137" s="74" t="e">
        <v>#REF!</v>
      </c>
      <c r="Q137" s="74" t="e">
        <v>#REF!</v>
      </c>
      <c r="R137" s="74" t="e">
        <v>#REF!</v>
      </c>
      <c r="S137" s="74" t="e">
        <v>#REF!</v>
      </c>
      <c r="T137" s="74" t="e">
        <v>#REF!</v>
      </c>
      <c r="U137" s="74" t="e">
        <v>#REF!</v>
      </c>
      <c r="V137" s="74" t="e">
        <v>#REF!</v>
      </c>
      <c r="W137" s="74" t="e">
        <v>#REF!</v>
      </c>
      <c r="X137" s="74" t="e">
        <v>#REF!</v>
      </c>
      <c r="Y137" s="74" t="e">
        <v>#REF!</v>
      </c>
      <c r="Z137" s="74" t="e">
        <v>#REF!</v>
      </c>
      <c r="AA137" s="74" t="e">
        <v>#REF!</v>
      </c>
      <c r="AB137" s="74"/>
    </row>
    <row r="138" spans="1:28" s="12" customFormat="1" ht="16.5" hidden="1" customHeight="1" x14ac:dyDescent="0.2">
      <c r="A138" s="11" t="s">
        <v>51</v>
      </c>
      <c r="B138" s="20"/>
      <c r="C138" s="14" t="e">
        <f>(SUM($C130:C130)/+SUM(#REF!)-1)</f>
        <v>#REF!</v>
      </c>
      <c r="D138" s="14" t="e">
        <f>(SUM($C130:D130)/+SUM(#REF!)-1)</f>
        <v>#REF!</v>
      </c>
      <c r="E138" s="14" t="e">
        <f>(SUM($C130:E130)/+SUM(#REF!)-1)</f>
        <v>#REF!</v>
      </c>
      <c r="F138" s="14" t="e">
        <f>(SUM($C130:F130)/+SUM(#REF!)-1)</f>
        <v>#REF!</v>
      </c>
      <c r="G138" s="14" t="e">
        <f>(SUM($C130:G130)/+SUM(#REF!)-1)</f>
        <v>#REF!</v>
      </c>
      <c r="H138" s="14" t="e">
        <f>(SUM($C130:H130)/+SUM(#REF!)-1)</f>
        <v>#REF!</v>
      </c>
      <c r="I138" s="14" t="e">
        <f>(SUM($C130:I130)/+SUM(#REF!)-1)</f>
        <v>#REF!</v>
      </c>
      <c r="J138" s="14" t="e">
        <f>(SUM($C130:J130)/+SUM(#REF!)-1)</f>
        <v>#REF!</v>
      </c>
      <c r="K138" s="14" t="e">
        <f>(SUM($C130:K130)/+SUM(#REF!)-1)</f>
        <v>#REF!</v>
      </c>
      <c r="L138" s="14" t="e">
        <f>(SUM($C130:L130)/+SUM(#REF!)-1)</f>
        <v>#REF!</v>
      </c>
      <c r="M138" s="14" t="e">
        <f>(SUM($C130:M130)/+SUM(#REF!)-1)</f>
        <v>#REF!</v>
      </c>
      <c r="N138" s="14" t="e">
        <f>(SUM($C130:N130)/+SUM(#REF!)-1)</f>
        <v>#REF!</v>
      </c>
      <c r="O138" s="14"/>
      <c r="P138" s="74" t="e">
        <v>#REF!</v>
      </c>
      <c r="Q138" s="74" t="e">
        <v>#REF!</v>
      </c>
      <c r="R138" s="74" t="e">
        <v>#REF!</v>
      </c>
      <c r="S138" s="74" t="e">
        <v>#REF!</v>
      </c>
      <c r="T138" s="74" t="e">
        <v>#REF!</v>
      </c>
      <c r="U138" s="74" t="e">
        <v>#REF!</v>
      </c>
      <c r="V138" s="74" t="e">
        <v>#REF!</v>
      </c>
      <c r="W138" s="74" t="e">
        <v>#REF!</v>
      </c>
      <c r="X138" s="74" t="e">
        <v>#REF!</v>
      </c>
      <c r="Y138" s="74" t="e">
        <v>#REF!</v>
      </c>
      <c r="Z138" s="74" t="e">
        <v>#REF!</v>
      </c>
      <c r="AA138" s="74" t="e">
        <v>#REF!</v>
      </c>
      <c r="AB138" s="74"/>
    </row>
    <row r="139" spans="1:28" s="5" customFormat="1" ht="21.75" customHeight="1" x14ac:dyDescent="0.2">
      <c r="A139" s="10" t="s">
        <v>62</v>
      </c>
      <c r="B139" s="15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</row>
    <row r="140" spans="1:28" s="12" customFormat="1" ht="16.5" customHeight="1" x14ac:dyDescent="0.2">
      <c r="A140" s="11" t="s">
        <v>3</v>
      </c>
      <c r="B140" s="20"/>
      <c r="C140" s="9">
        <f>ENERO!$D$15</f>
        <v>353.5</v>
      </c>
      <c r="D140" s="9">
        <f>FEBRERO!$D$15</f>
        <v>231.72</v>
      </c>
      <c r="E140" s="9">
        <f>MARZO!$D$15</f>
        <v>257.64999999999998</v>
      </c>
      <c r="F140" s="9">
        <f>ABRIL!$D$15</f>
        <v>336.77</v>
      </c>
      <c r="G140" s="9">
        <f>MAYO!$D$15</f>
        <v>290.36</v>
      </c>
      <c r="H140" s="9">
        <f>JUNIO!$D$15</f>
        <v>306.64</v>
      </c>
      <c r="I140" s="9">
        <f>JULIO!$D$15</f>
        <v>237.09</v>
      </c>
      <c r="J140" s="9">
        <f>AGOSTO!$D$15</f>
        <v>221.92</v>
      </c>
      <c r="K140" s="9">
        <f>SEPTIEMBRE!$D$15</f>
        <v>388.64</v>
      </c>
      <c r="L140" s="9">
        <f>OCTUBRE!$D$15</f>
        <v>265.72000000000003</v>
      </c>
      <c r="M140" s="9">
        <f>NOVIEMBRE!$D$15</f>
        <v>317.94</v>
      </c>
      <c r="N140" s="9">
        <f>DICIEMBRE!$D$15</f>
        <v>302.73</v>
      </c>
      <c r="O140" s="9">
        <f>SUM(C140:N140)</f>
        <v>3510.6799999999994</v>
      </c>
      <c r="P140" s="71">
        <v>459.79</v>
      </c>
      <c r="Q140" s="71">
        <v>524.23</v>
      </c>
      <c r="R140" s="71">
        <v>529.30999999999995</v>
      </c>
      <c r="S140" s="71">
        <v>331.22</v>
      </c>
      <c r="T140" s="71">
        <v>391.05</v>
      </c>
      <c r="U140" s="71">
        <v>348.01</v>
      </c>
      <c r="V140" s="71">
        <v>529.9</v>
      </c>
      <c r="W140" s="71">
        <v>457.89</v>
      </c>
      <c r="X140" s="71">
        <v>473.95</v>
      </c>
      <c r="Y140" s="71">
        <v>426.93</v>
      </c>
      <c r="Z140" s="71">
        <v>356.32</v>
      </c>
      <c r="AA140" s="71">
        <v>432.61</v>
      </c>
      <c r="AB140" s="71">
        <v>5261.2099999999991</v>
      </c>
    </row>
    <row r="141" spans="1:28" s="12" customFormat="1" ht="16.5" customHeight="1" x14ac:dyDescent="0.2">
      <c r="A141" s="12" t="s">
        <v>4</v>
      </c>
      <c r="B141" s="20"/>
      <c r="C141" s="9">
        <f>ENERO!$C$15</f>
        <v>38</v>
      </c>
      <c r="D141" s="9">
        <f>FEBRERO!$C$15</f>
        <v>31</v>
      </c>
      <c r="E141" s="9">
        <f>MARZO!$C$15</f>
        <v>24</v>
      </c>
      <c r="F141" s="9">
        <f>ABRIL!$C$15</f>
        <v>39</v>
      </c>
      <c r="G141" s="9">
        <f>MAYO!$C$15</f>
        <v>40</v>
      </c>
      <c r="H141" s="9">
        <f>JUNIO!$C$15</f>
        <v>39</v>
      </c>
      <c r="I141" s="9">
        <f>JULIO!$C$15</f>
        <v>29</v>
      </c>
      <c r="J141" s="9">
        <f>AGOSTO!$C$15</f>
        <v>24</v>
      </c>
      <c r="K141" s="9">
        <f>SEPTIEMBRE!$C$15</f>
        <v>42</v>
      </c>
      <c r="L141" s="9">
        <f>OCTUBRE!$C$15</f>
        <v>28</v>
      </c>
      <c r="M141" s="9">
        <f>NOVIEMBRE!$C$15</f>
        <v>35</v>
      </c>
      <c r="N141" s="9">
        <f>DICIEMBRE!$C$15</f>
        <v>32</v>
      </c>
      <c r="O141" s="9">
        <f>SUM(C141:N141)</f>
        <v>401</v>
      </c>
      <c r="P141" s="71">
        <v>40</v>
      </c>
      <c r="Q141" s="71">
        <v>52</v>
      </c>
      <c r="R141" s="71">
        <v>49</v>
      </c>
      <c r="S141" s="71">
        <v>35</v>
      </c>
      <c r="T141" s="71">
        <v>35</v>
      </c>
      <c r="U141" s="71">
        <v>37</v>
      </c>
      <c r="V141" s="71">
        <v>51</v>
      </c>
      <c r="W141" s="71">
        <v>46</v>
      </c>
      <c r="X141" s="71">
        <v>51</v>
      </c>
      <c r="Y141" s="71">
        <v>38</v>
      </c>
      <c r="Z141" s="71">
        <v>39</v>
      </c>
      <c r="AA141" s="71">
        <v>46</v>
      </c>
      <c r="AB141" s="71">
        <v>519</v>
      </c>
    </row>
    <row r="142" spans="1:28" s="12" customFormat="1" ht="16.5" customHeight="1" x14ac:dyDescent="0.2">
      <c r="A142" s="11" t="s">
        <v>55</v>
      </c>
      <c r="B142" s="20"/>
      <c r="C142" s="9">
        <f>ENERO!$I$15</f>
        <v>932.04</v>
      </c>
      <c r="D142" s="9">
        <f>FEBRERO!$I$15</f>
        <v>736.04</v>
      </c>
      <c r="E142" s="9">
        <f>MARZO!$I$15</f>
        <v>731.49</v>
      </c>
      <c r="F142" s="9">
        <f>ABRIL!$I$15</f>
        <v>595.79</v>
      </c>
      <c r="G142" s="9">
        <f>MAYO!$I$15</f>
        <v>627.71</v>
      </c>
      <c r="H142" s="9">
        <f>JUNIO!$I$15</f>
        <v>818.08</v>
      </c>
      <c r="I142" s="9">
        <f>JULIO!$I$15</f>
        <v>676.24</v>
      </c>
      <c r="J142" s="9">
        <f>AGOSTO!$I$15</f>
        <v>523.29</v>
      </c>
      <c r="K142" s="9">
        <f>SEPTIEMBRE!$I$15</f>
        <v>831.84</v>
      </c>
      <c r="L142" s="9">
        <f>OCTUBRE!$I$15</f>
        <v>662.94</v>
      </c>
      <c r="M142" s="9">
        <f>NOVIEMBRE!$I$15</f>
        <v>891.39</v>
      </c>
      <c r="N142" s="9">
        <f>DICIEMBRE!$I$15</f>
        <v>687.64</v>
      </c>
      <c r="O142" s="9">
        <f>SUM(C142:N142)</f>
        <v>8714.49</v>
      </c>
      <c r="P142" s="71">
        <v>663.27</v>
      </c>
      <c r="Q142" s="71">
        <v>786.55</v>
      </c>
      <c r="R142" s="71">
        <v>770.05</v>
      </c>
      <c r="S142" s="71">
        <v>810.45</v>
      </c>
      <c r="T142" s="71">
        <v>713.29</v>
      </c>
      <c r="U142" s="71">
        <v>1258.9100000000001</v>
      </c>
      <c r="V142" s="71">
        <v>830.59</v>
      </c>
      <c r="W142" s="71">
        <v>494.63</v>
      </c>
      <c r="X142" s="71">
        <v>800.67</v>
      </c>
      <c r="Y142" s="71">
        <v>892.75</v>
      </c>
      <c r="Z142" s="71">
        <v>830.13</v>
      </c>
      <c r="AA142" s="71">
        <v>848.01</v>
      </c>
      <c r="AB142" s="71">
        <v>9699.2999999999993</v>
      </c>
    </row>
    <row r="143" spans="1:28" s="9" customFormat="1" ht="16.5" hidden="1" customHeight="1" x14ac:dyDescent="0.2">
      <c r="A143" s="13" t="s">
        <v>100</v>
      </c>
      <c r="B143" s="20"/>
      <c r="C143" s="9">
        <f>ENERO!$H$15</f>
        <v>106</v>
      </c>
      <c r="D143" s="9">
        <f>FEBRERO!$H$15</f>
        <v>84</v>
      </c>
      <c r="E143" s="9">
        <f>MARZO!$H$15</f>
        <v>79</v>
      </c>
      <c r="F143" s="9">
        <f>ABRIL!$H$15</f>
        <v>70</v>
      </c>
      <c r="G143" s="9">
        <f>MAYO!$H$15</f>
        <v>76</v>
      </c>
      <c r="H143" s="9">
        <f>JUNIO!$H$15</f>
        <v>95</v>
      </c>
      <c r="I143" s="9">
        <f>JULIO!$H$15</f>
        <v>81</v>
      </c>
      <c r="J143" s="9">
        <f>AGOSTO!$H$15</f>
        <v>67</v>
      </c>
      <c r="K143" s="9">
        <f>SEPTIEMBRE!$H$14</f>
        <v>52</v>
      </c>
      <c r="L143" s="9">
        <f>OCTUBRE!$H$15</f>
        <v>85</v>
      </c>
      <c r="M143" s="9">
        <f>NOVIEMBRE!$H$15</f>
        <v>115</v>
      </c>
      <c r="N143" s="9">
        <f>DICIEMBRE!$H$15</f>
        <v>92</v>
      </c>
      <c r="O143" s="9">
        <f>SUM(C143:N143)</f>
        <v>1002</v>
      </c>
      <c r="P143" s="71">
        <v>84</v>
      </c>
      <c r="Q143" s="71">
        <v>101</v>
      </c>
      <c r="R143" s="71">
        <v>93</v>
      </c>
      <c r="S143" s="71">
        <v>106</v>
      </c>
      <c r="T143" s="71">
        <v>99</v>
      </c>
      <c r="U143" s="71">
        <v>141</v>
      </c>
      <c r="V143" s="71">
        <v>104</v>
      </c>
      <c r="W143" s="71">
        <v>73</v>
      </c>
      <c r="X143" s="71">
        <v>103</v>
      </c>
      <c r="Y143" s="71">
        <v>107</v>
      </c>
      <c r="Z143" s="71">
        <v>96</v>
      </c>
      <c r="AA143" s="71">
        <v>97</v>
      </c>
      <c r="AB143" s="71">
        <v>1204</v>
      </c>
    </row>
    <row r="144" spans="1:28" s="12" customFormat="1" ht="16.5" hidden="1" customHeight="1" x14ac:dyDescent="0.2">
      <c r="A144" s="11" t="s">
        <v>1</v>
      </c>
      <c r="B144" s="20"/>
      <c r="C144" s="9">
        <f>ENERO!$E$15</f>
        <v>250.58</v>
      </c>
      <c r="D144" s="9">
        <f>FEBRERO!$E$15</f>
        <v>163.16999999999999</v>
      </c>
      <c r="E144" s="9">
        <f>MARZO!$E$15</f>
        <v>180.26</v>
      </c>
      <c r="F144" s="9">
        <f>ABRIL!$E$15</f>
        <v>236.53</v>
      </c>
      <c r="G144" s="9">
        <f>MAYO!$E$15</f>
        <v>198.13</v>
      </c>
      <c r="H144" s="9">
        <f>JUNIO!$E$15</f>
        <v>205.67</v>
      </c>
      <c r="I144" s="9">
        <f>JULIO!$E$15</f>
        <v>157.69999999999999</v>
      </c>
      <c r="J144" s="9">
        <f>AGOSTO!$E$15</f>
        <v>153.53</v>
      </c>
      <c r="K144" s="9">
        <f>SEPTIEMBRE!$E$15</f>
        <v>258.69</v>
      </c>
      <c r="L144" s="9">
        <f>OCTUBRE!$E$15</f>
        <v>175.02</v>
      </c>
      <c r="M144" s="9">
        <f>NOVIEMBRE!$E$15</f>
        <v>218.64</v>
      </c>
      <c r="N144" s="9">
        <f>DICIEMBRE!$E$15</f>
        <v>197.65</v>
      </c>
      <c r="O144" s="9">
        <f>SUM(C144:N144)</f>
        <v>2395.5700000000002</v>
      </c>
      <c r="P144" s="71">
        <v>332.12</v>
      </c>
      <c r="Q144" s="71">
        <v>371.37</v>
      </c>
      <c r="R144" s="71">
        <v>374.31</v>
      </c>
      <c r="S144" s="71">
        <v>228.61</v>
      </c>
      <c r="T144" s="71">
        <v>286.75</v>
      </c>
      <c r="U144" s="71">
        <v>250.52</v>
      </c>
      <c r="V144" s="71">
        <v>366.6</v>
      </c>
      <c r="W144" s="71">
        <v>336.61</v>
      </c>
      <c r="X144" s="71">
        <v>347.82</v>
      </c>
      <c r="Y144" s="71">
        <v>304.70999999999998</v>
      </c>
      <c r="Z144" s="71">
        <v>254.12</v>
      </c>
      <c r="AA144" s="71">
        <v>300.49</v>
      </c>
      <c r="AB144" s="71">
        <v>3754.0299999999997</v>
      </c>
    </row>
    <row r="145" spans="1:28" s="12" customFormat="1" ht="16.5" customHeight="1" x14ac:dyDescent="0.2">
      <c r="A145" s="11" t="s">
        <v>57</v>
      </c>
      <c r="B145" s="51"/>
      <c r="C145" s="51">
        <f>IFERROR(+C142/(C140/(30.4166666666667)),"")</f>
        <v>80.19674681753898</v>
      </c>
      <c r="D145" s="51">
        <f t="shared" ref="D145:O145" si="26">IFERROR(+D142/(D140/(30.4166666666667)),"")</f>
        <v>96.616102767708256</v>
      </c>
      <c r="E145" s="51">
        <f t="shared" si="26"/>
        <v>86.355472540267897</v>
      </c>
      <c r="F145" s="51">
        <f t="shared" si="26"/>
        <v>53.81104561966135</v>
      </c>
      <c r="G145" s="51">
        <f t="shared" si="26"/>
        <v>65.755771570923528</v>
      </c>
      <c r="H145" s="51">
        <f t="shared" si="26"/>
        <v>81.148143316810248</v>
      </c>
      <c r="I145" s="51">
        <f t="shared" si="26"/>
        <v>86.755943593853345</v>
      </c>
      <c r="J145" s="51">
        <f t="shared" si="26"/>
        <v>71.722861842105345</v>
      </c>
      <c r="K145" s="51">
        <f t="shared" si="26"/>
        <v>65.103437628653836</v>
      </c>
      <c r="L145" s="51">
        <f t="shared" si="26"/>
        <v>75.885989010989093</v>
      </c>
      <c r="M145" s="51">
        <f t="shared" si="26"/>
        <v>85.277450147826727</v>
      </c>
      <c r="N145" s="51">
        <f t="shared" si="26"/>
        <v>69.090333520518911</v>
      </c>
      <c r="O145" s="51">
        <f t="shared" si="26"/>
        <v>75.50267683183894</v>
      </c>
      <c r="P145" s="72">
        <v>43.877558233106463</v>
      </c>
      <c r="Q145" s="72">
        <v>45.636894429289988</v>
      </c>
      <c r="R145" s="72">
        <v>44.250730510790831</v>
      </c>
      <c r="S145" s="72">
        <v>74.4254196606486</v>
      </c>
      <c r="T145" s="72">
        <v>55.481151174189208</v>
      </c>
      <c r="U145" s="72">
        <v>110.0308779441205</v>
      </c>
      <c r="V145" s="72">
        <v>47.676503428319862</v>
      </c>
      <c r="W145" s="72">
        <v>32.857227354459262</v>
      </c>
      <c r="X145" s="72">
        <v>51.384560607659097</v>
      </c>
      <c r="Y145" s="72">
        <v>63.604054919229604</v>
      </c>
      <c r="Z145" s="72">
        <v>70.862672597665096</v>
      </c>
      <c r="AA145" s="72">
        <v>59.623303899586297</v>
      </c>
      <c r="AB145" s="72">
        <v>56.074624468515864</v>
      </c>
    </row>
    <row r="146" spans="1:28" s="12" customFormat="1" ht="15" customHeight="1" x14ac:dyDescent="0.2">
      <c r="A146" s="11" t="s">
        <v>49</v>
      </c>
      <c r="B146" s="81"/>
      <c r="C146" s="52">
        <f>IFERROR((C140-C144)*100/C140,"")</f>
        <v>29.11456859971711</v>
      </c>
      <c r="D146" s="52">
        <f t="shared" ref="D146:O146" si="27">IFERROR((D140-D144)*100/D140,"")</f>
        <v>29.58311755567064</v>
      </c>
      <c r="E146" s="52">
        <f t="shared" si="27"/>
        <v>30.036871725208613</v>
      </c>
      <c r="F146" s="52">
        <f t="shared" si="27"/>
        <v>29.765121596341714</v>
      </c>
      <c r="G146" s="52">
        <f t="shared" si="27"/>
        <v>31.764017082242738</v>
      </c>
      <c r="H146" s="52">
        <f t="shared" si="27"/>
        <v>32.927863292460216</v>
      </c>
      <c r="I146" s="52">
        <f t="shared" si="27"/>
        <v>33.485174406343589</v>
      </c>
      <c r="J146" s="52">
        <f t="shared" si="27"/>
        <v>30.817411679884636</v>
      </c>
      <c r="K146" s="52">
        <f t="shared" si="27"/>
        <v>33.43711403869905</v>
      </c>
      <c r="L146" s="52">
        <f t="shared" si="27"/>
        <v>34.13367454463345</v>
      </c>
      <c r="M146" s="52">
        <f t="shared" si="27"/>
        <v>31.23230798263824</v>
      </c>
      <c r="N146" s="52">
        <f t="shared" si="27"/>
        <v>34.710798401215605</v>
      </c>
      <c r="O146" s="52">
        <f t="shared" si="27"/>
        <v>31.763362083698869</v>
      </c>
      <c r="P146" s="73">
        <v>27.767024076208706</v>
      </c>
      <c r="Q146" s="73">
        <v>29.158956946378499</v>
      </c>
      <c r="R146" s="73">
        <v>29.283406699287745</v>
      </c>
      <c r="S146" s="73">
        <v>30.97940945595073</v>
      </c>
      <c r="T146" s="73">
        <v>26.671781102160853</v>
      </c>
      <c r="U146" s="73">
        <v>28.013562828654344</v>
      </c>
      <c r="V146" s="73">
        <v>30.817135308548778</v>
      </c>
      <c r="W146" s="73">
        <v>26.486710782065554</v>
      </c>
      <c r="X146" s="73">
        <v>26.612511868340544</v>
      </c>
      <c r="Y146" s="73">
        <v>28.627643876045262</v>
      </c>
      <c r="Z146" s="73">
        <v>28.682083520431068</v>
      </c>
      <c r="AA146" s="73">
        <v>30.540209426504241</v>
      </c>
      <c r="AB146" s="73">
        <v>28.647022262939508</v>
      </c>
    </row>
    <row r="147" spans="1:28" s="12" customFormat="1" ht="16.5" hidden="1" customHeight="1" x14ac:dyDescent="0.2">
      <c r="A147" s="11" t="s">
        <v>50</v>
      </c>
      <c r="B147" s="20"/>
      <c r="C147" s="14" t="e">
        <f>(SUM($C141:C141)/+SUM(#REF!)-1)</f>
        <v>#REF!</v>
      </c>
      <c r="D147" s="14" t="e">
        <f>(SUM($C141:D141)/+SUM(#REF!)-1)</f>
        <v>#REF!</v>
      </c>
      <c r="E147" s="14" t="e">
        <f>(SUM($C141:E141)/+SUM(#REF!)-1)</f>
        <v>#REF!</v>
      </c>
      <c r="F147" s="14" t="e">
        <f>(SUM($C141:F141)/+SUM(#REF!)-1)</f>
        <v>#REF!</v>
      </c>
      <c r="G147" s="14" t="e">
        <f>(SUM($C141:G141)/+SUM(#REF!)-1)</f>
        <v>#REF!</v>
      </c>
      <c r="H147" s="14" t="e">
        <f>(SUM($C141:H141)/+SUM(#REF!)-1)</f>
        <v>#REF!</v>
      </c>
      <c r="I147" s="14" t="e">
        <f>(SUM($C141:I141)/+SUM(#REF!)-1)</f>
        <v>#REF!</v>
      </c>
      <c r="J147" s="14" t="e">
        <f>(SUM($C141:J141)/+SUM(#REF!)-1)</f>
        <v>#REF!</v>
      </c>
      <c r="K147" s="14" t="e">
        <f>(SUM($C141:K141)/+SUM(#REF!)-1)</f>
        <v>#REF!</v>
      </c>
      <c r="L147" s="14" t="e">
        <f>(SUM($C141:L141)/+SUM(#REF!)-1)</f>
        <v>#REF!</v>
      </c>
      <c r="M147" s="14" t="e">
        <f>(SUM($C141:M141)/+SUM(#REF!)-1)</f>
        <v>#REF!</v>
      </c>
      <c r="N147" s="14" t="e">
        <f>(SUM($C141:N141)/+SUM(#REF!)-1)</f>
        <v>#REF!</v>
      </c>
      <c r="O147" s="14"/>
      <c r="P147" s="74" t="e">
        <v>#REF!</v>
      </c>
      <c r="Q147" s="74" t="e">
        <v>#REF!</v>
      </c>
      <c r="R147" s="74" t="e">
        <v>#REF!</v>
      </c>
      <c r="S147" s="74" t="e">
        <v>#REF!</v>
      </c>
      <c r="T147" s="74" t="e">
        <v>#REF!</v>
      </c>
      <c r="U147" s="74" t="e">
        <v>#REF!</v>
      </c>
      <c r="V147" s="74" t="e">
        <v>#REF!</v>
      </c>
      <c r="W147" s="74" t="e">
        <v>#REF!</v>
      </c>
      <c r="X147" s="74" t="e">
        <v>#REF!</v>
      </c>
      <c r="Y147" s="74" t="e">
        <v>#REF!</v>
      </c>
      <c r="Z147" s="74" t="e">
        <v>#REF!</v>
      </c>
      <c r="AA147" s="74" t="e">
        <v>#REF!</v>
      </c>
      <c r="AB147" s="74"/>
    </row>
    <row r="148" spans="1:28" s="12" customFormat="1" ht="16.5" hidden="1" customHeight="1" x14ac:dyDescent="0.2">
      <c r="A148" s="11" t="s">
        <v>51</v>
      </c>
      <c r="B148" s="20"/>
      <c r="C148" s="14" t="e">
        <f>(SUM($C140:C140)/+SUM(#REF!)-1)</f>
        <v>#REF!</v>
      </c>
      <c r="D148" s="14" t="e">
        <f>(SUM($C140:D140)/+SUM(#REF!)-1)</f>
        <v>#REF!</v>
      </c>
      <c r="E148" s="14" t="e">
        <f>(SUM($C140:E140)/+SUM(#REF!)-1)</f>
        <v>#REF!</v>
      </c>
      <c r="F148" s="14" t="e">
        <f>(SUM($C140:F140)/+SUM(#REF!)-1)</f>
        <v>#REF!</v>
      </c>
      <c r="G148" s="14" t="e">
        <f>(SUM($C140:G140)/+SUM(#REF!)-1)</f>
        <v>#REF!</v>
      </c>
      <c r="H148" s="14" t="e">
        <f>(SUM($C140:H140)/+SUM(#REF!)-1)</f>
        <v>#REF!</v>
      </c>
      <c r="I148" s="14" t="e">
        <f>(SUM($C140:I140)/+SUM(#REF!)-1)</f>
        <v>#REF!</v>
      </c>
      <c r="J148" s="14" t="e">
        <f>(SUM($C140:J140)/+SUM(#REF!)-1)</f>
        <v>#REF!</v>
      </c>
      <c r="K148" s="14" t="e">
        <f>(SUM($C140:K140)/+SUM(#REF!)-1)</f>
        <v>#REF!</v>
      </c>
      <c r="L148" s="14" t="e">
        <f>(SUM($C140:L140)/+SUM(#REF!)-1)</f>
        <v>#REF!</v>
      </c>
      <c r="M148" s="14" t="e">
        <f>(SUM($C140:M140)/+SUM(#REF!)-1)</f>
        <v>#REF!</v>
      </c>
      <c r="N148" s="14" t="e">
        <f>(SUM($C140:N140)/+SUM(#REF!)-1)</f>
        <v>#REF!</v>
      </c>
      <c r="O148" s="14"/>
      <c r="P148" s="74" t="e">
        <v>#REF!</v>
      </c>
      <c r="Q148" s="74" t="e">
        <v>#REF!</v>
      </c>
      <c r="R148" s="74" t="e">
        <v>#REF!</v>
      </c>
      <c r="S148" s="74" t="e">
        <v>#REF!</v>
      </c>
      <c r="T148" s="74" t="e">
        <v>#REF!</v>
      </c>
      <c r="U148" s="74" t="e">
        <v>#REF!</v>
      </c>
      <c r="V148" s="74" t="e">
        <v>#REF!</v>
      </c>
      <c r="W148" s="74" t="e">
        <v>#REF!</v>
      </c>
      <c r="X148" s="74" t="e">
        <v>#REF!</v>
      </c>
      <c r="Y148" s="74" t="e">
        <v>#REF!</v>
      </c>
      <c r="Z148" s="74" t="e">
        <v>#REF!</v>
      </c>
      <c r="AA148" s="74" t="e">
        <v>#REF!</v>
      </c>
      <c r="AB148" s="74"/>
    </row>
    <row r="149" spans="1:28" s="12" customFormat="1" ht="16.5" hidden="1" customHeight="1" x14ac:dyDescent="0.2">
      <c r="A149" s="11" t="s">
        <v>50</v>
      </c>
      <c r="B149" s="20"/>
      <c r="C149" s="14" t="e">
        <f>(SUM(#REF!)/+SUM(#REF!)-1)</f>
        <v>#REF!</v>
      </c>
      <c r="D149" s="14" t="e">
        <f>(SUM(#REF!)/+SUM(#REF!)-1)</f>
        <v>#REF!</v>
      </c>
      <c r="E149" s="14" t="e">
        <f>(SUM(#REF!)/+SUM(#REF!)-1)</f>
        <v>#REF!</v>
      </c>
      <c r="F149" s="14" t="e">
        <f>(SUM(#REF!)/+SUM(#REF!)-1)</f>
        <v>#REF!</v>
      </c>
      <c r="G149" s="14" t="e">
        <f>(SUM(#REF!)/+SUM(#REF!)-1)</f>
        <v>#REF!</v>
      </c>
      <c r="H149" s="14" t="e">
        <f>(SUM(#REF!)/+SUM(#REF!)-1)</f>
        <v>#REF!</v>
      </c>
      <c r="I149" s="14" t="e">
        <f>(SUM(#REF!)/+SUM(#REF!)-1)</f>
        <v>#REF!</v>
      </c>
      <c r="J149" s="14" t="e">
        <f>(SUM(#REF!)/+SUM(#REF!)-1)</f>
        <v>#REF!</v>
      </c>
      <c r="K149" s="14" t="e">
        <f>(SUM(#REF!)/+SUM(#REF!)-1)</f>
        <v>#REF!</v>
      </c>
      <c r="L149" s="14" t="e">
        <f>(SUM(#REF!)/+SUM(#REF!)-1)</f>
        <v>#REF!</v>
      </c>
      <c r="M149" s="14" t="e">
        <f>(SUM(#REF!)/+SUM(#REF!)-1)</f>
        <v>#REF!</v>
      </c>
      <c r="N149" s="14" t="e">
        <f>(SUM(#REF!)/+SUM(#REF!)-1)</f>
        <v>#REF!</v>
      </c>
      <c r="O149" s="14"/>
      <c r="P149" s="74" t="e">
        <v>#REF!</v>
      </c>
      <c r="Q149" s="74" t="e">
        <v>#REF!</v>
      </c>
      <c r="R149" s="74" t="e">
        <v>#REF!</v>
      </c>
      <c r="S149" s="74" t="e">
        <v>#REF!</v>
      </c>
      <c r="T149" s="74" t="e">
        <v>#REF!</v>
      </c>
      <c r="U149" s="74" t="e">
        <v>#REF!</v>
      </c>
      <c r="V149" s="74" t="e">
        <v>#REF!</v>
      </c>
      <c r="W149" s="74" t="e">
        <v>#REF!</v>
      </c>
      <c r="X149" s="74" t="e">
        <v>#REF!</v>
      </c>
      <c r="Y149" s="74" t="e">
        <v>#REF!</v>
      </c>
      <c r="Z149" s="74" t="e">
        <v>#REF!</v>
      </c>
      <c r="AA149" s="74" t="e">
        <v>#REF!</v>
      </c>
      <c r="AB149" s="74"/>
    </row>
    <row r="150" spans="1:28" s="12" customFormat="1" ht="16.5" hidden="1" customHeight="1" x14ac:dyDescent="0.2">
      <c r="A150" s="11" t="s">
        <v>51</v>
      </c>
      <c r="B150" s="20"/>
      <c r="C150" s="14" t="e">
        <f>(SUM(#REF!)/+SUM(#REF!)-1)</f>
        <v>#REF!</v>
      </c>
      <c r="D150" s="14" t="e">
        <f>(SUM(#REF!)/+SUM(#REF!)-1)</f>
        <v>#REF!</v>
      </c>
      <c r="E150" s="14" t="e">
        <f>(SUM(#REF!)/+SUM(#REF!)-1)</f>
        <v>#REF!</v>
      </c>
      <c r="F150" s="14" t="e">
        <f>(SUM(#REF!)/+SUM(#REF!)-1)</f>
        <v>#REF!</v>
      </c>
      <c r="G150" s="14" t="e">
        <f>(SUM(#REF!)/+SUM(#REF!)-1)</f>
        <v>#REF!</v>
      </c>
      <c r="H150" s="14" t="e">
        <f>(SUM(#REF!)/+SUM(#REF!)-1)</f>
        <v>#REF!</v>
      </c>
      <c r="I150" s="14" t="e">
        <f>(SUM(#REF!)/+SUM(#REF!)-1)</f>
        <v>#REF!</v>
      </c>
      <c r="J150" s="14" t="e">
        <f>(SUM(#REF!)/+SUM(#REF!)-1)</f>
        <v>#REF!</v>
      </c>
      <c r="K150" s="14" t="e">
        <f>(SUM(#REF!)/+SUM(#REF!)-1)</f>
        <v>#REF!</v>
      </c>
      <c r="L150" s="14" t="e">
        <f>(SUM(#REF!)/+SUM(#REF!)-1)</f>
        <v>#REF!</v>
      </c>
      <c r="M150" s="14" t="e">
        <f>(SUM(#REF!)/+SUM(#REF!)-1)</f>
        <v>#REF!</v>
      </c>
      <c r="N150" s="14" t="e">
        <f>(SUM(#REF!)/+SUM(#REF!)-1)</f>
        <v>#REF!</v>
      </c>
      <c r="O150" s="14"/>
      <c r="P150" s="74" t="e">
        <v>#REF!</v>
      </c>
      <c r="Q150" s="74" t="e">
        <v>#REF!</v>
      </c>
      <c r="R150" s="74" t="e">
        <v>#REF!</v>
      </c>
      <c r="S150" s="74" t="e">
        <v>#REF!</v>
      </c>
      <c r="T150" s="74" t="e">
        <v>#REF!</v>
      </c>
      <c r="U150" s="74" t="e">
        <v>#REF!</v>
      </c>
      <c r="V150" s="74" t="e">
        <v>#REF!</v>
      </c>
      <c r="W150" s="74" t="e">
        <v>#REF!</v>
      </c>
      <c r="X150" s="74" t="e">
        <v>#REF!</v>
      </c>
      <c r="Y150" s="74" t="e">
        <v>#REF!</v>
      </c>
      <c r="Z150" s="74" t="e">
        <v>#REF!</v>
      </c>
      <c r="AA150" s="74" t="e">
        <v>#REF!</v>
      </c>
      <c r="AB150" s="74"/>
    </row>
    <row r="151" spans="1:28" s="5" customFormat="1" ht="21.75" customHeight="1" x14ac:dyDescent="0.2">
      <c r="A151" s="10" t="s">
        <v>63</v>
      </c>
      <c r="B151" s="15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</row>
    <row r="152" spans="1:28" s="12" customFormat="1" ht="16.5" customHeight="1" x14ac:dyDescent="0.2">
      <c r="A152" s="11" t="s">
        <v>3</v>
      </c>
      <c r="B152" s="51"/>
      <c r="C152" s="9">
        <f>ENERO!$D$16</f>
        <v>665.05</v>
      </c>
      <c r="D152" s="9">
        <f>FEBRERO!$D$16</f>
        <v>701.2</v>
      </c>
      <c r="E152" s="9">
        <f>MARZO!$D$16</f>
        <v>616.66999999999996</v>
      </c>
      <c r="F152" s="9">
        <f>ABRIL!$D$16</f>
        <v>951.53</v>
      </c>
      <c r="G152" s="9">
        <f>MAYO!$D$16</f>
        <v>713.67</v>
      </c>
      <c r="H152" s="9">
        <f>JUNIO!$D$16</f>
        <v>817.23</v>
      </c>
      <c r="I152" s="9">
        <f>JULIO!$D$16</f>
        <v>614.98</v>
      </c>
      <c r="J152" s="9">
        <f>AGOSTO!$D$16</f>
        <v>635.5</v>
      </c>
      <c r="K152" s="9">
        <f>SEPTIEMBRE!$D$16</f>
        <v>700.84</v>
      </c>
      <c r="L152" s="9">
        <f>OCTUBRE!$D$16</f>
        <v>659.13</v>
      </c>
      <c r="M152" s="9">
        <f>NOVIEMBRE!$D$16</f>
        <v>611.79</v>
      </c>
      <c r="N152" s="9">
        <f>DICIEMBRE!$D$16</f>
        <v>667.46</v>
      </c>
      <c r="O152" s="9">
        <f>SUM(C152:N152)</f>
        <v>8355.0499999999993</v>
      </c>
      <c r="P152" s="71">
        <v>739.14</v>
      </c>
      <c r="Q152" s="71">
        <v>683.92</v>
      </c>
      <c r="R152" s="71">
        <v>630.28</v>
      </c>
      <c r="S152" s="71">
        <v>622.16</v>
      </c>
      <c r="T152" s="71">
        <v>665.68</v>
      </c>
      <c r="U152" s="71">
        <v>700.49</v>
      </c>
      <c r="V152" s="71">
        <v>721.19</v>
      </c>
      <c r="W152" s="71">
        <v>598.19000000000005</v>
      </c>
      <c r="X152" s="71">
        <v>849.36</v>
      </c>
      <c r="Y152" s="71">
        <v>836.13</v>
      </c>
      <c r="Z152" s="71">
        <v>828.24</v>
      </c>
      <c r="AA152" s="71">
        <v>751.84</v>
      </c>
      <c r="AB152" s="71">
        <v>8626.6200000000008</v>
      </c>
    </row>
    <row r="153" spans="1:28" s="12" customFormat="1" ht="16.5" customHeight="1" x14ac:dyDescent="0.2">
      <c r="A153" s="12" t="s">
        <v>4</v>
      </c>
      <c r="B153" s="20"/>
      <c r="C153" s="9">
        <f>ENERO!$C$16</f>
        <v>83</v>
      </c>
      <c r="D153" s="9">
        <f>FEBRERO!$C$16</f>
        <v>95</v>
      </c>
      <c r="E153" s="9">
        <f>MARZO!$C$16</f>
        <v>86</v>
      </c>
      <c r="F153" s="9">
        <f>ABRIL!$C$16</f>
        <v>110</v>
      </c>
      <c r="G153" s="9">
        <f>MAYO!$C$16</f>
        <v>88</v>
      </c>
      <c r="H153" s="9">
        <f>JUNIO!$C$16</f>
        <v>93</v>
      </c>
      <c r="I153" s="9">
        <f>JULIO!$C$16</f>
        <v>76</v>
      </c>
      <c r="J153" s="9">
        <f>AGOSTO!$C$16</f>
        <v>91</v>
      </c>
      <c r="K153" s="9">
        <f>SEPTIEMBRE!$C$16</f>
        <v>84</v>
      </c>
      <c r="L153" s="9">
        <f>OCTUBRE!$C$16</f>
        <v>82</v>
      </c>
      <c r="M153" s="9">
        <f>NOVIEMBRE!$C$16</f>
        <v>81</v>
      </c>
      <c r="N153" s="9">
        <f>DICIEMBRE!$C$16</f>
        <v>78</v>
      </c>
      <c r="O153" s="9">
        <f>SUM(C153:N153)</f>
        <v>1047</v>
      </c>
      <c r="P153" s="71">
        <v>89</v>
      </c>
      <c r="Q153" s="71">
        <v>94</v>
      </c>
      <c r="R153" s="71">
        <v>81</v>
      </c>
      <c r="S153" s="71">
        <v>79</v>
      </c>
      <c r="T153" s="71">
        <v>99</v>
      </c>
      <c r="U153" s="71">
        <v>92</v>
      </c>
      <c r="V153" s="71">
        <v>88</v>
      </c>
      <c r="W153" s="71">
        <v>85</v>
      </c>
      <c r="X153" s="71">
        <v>116</v>
      </c>
      <c r="Y153" s="71">
        <v>109</v>
      </c>
      <c r="Z153" s="71">
        <v>109</v>
      </c>
      <c r="AA153" s="71">
        <v>96</v>
      </c>
      <c r="AB153" s="71">
        <v>1137</v>
      </c>
    </row>
    <row r="154" spans="1:28" s="12" customFormat="1" ht="16.5" customHeight="1" x14ac:dyDescent="0.2">
      <c r="A154" s="11" t="s">
        <v>55</v>
      </c>
      <c r="B154" s="20"/>
      <c r="C154" s="9">
        <f>ENERO!$I$16</f>
        <v>2394.65</v>
      </c>
      <c r="D154" s="9">
        <f>FEBRERO!$I$16</f>
        <v>2162.88</v>
      </c>
      <c r="E154" s="9">
        <f>MARZO!$I$16</f>
        <v>2882.84</v>
      </c>
      <c r="F154" s="9">
        <f>ABRIL!$I$16</f>
        <v>3297.29</v>
      </c>
      <c r="G154" s="9">
        <f>MAYO!$I$16</f>
        <v>3248.62</v>
      </c>
      <c r="H154" s="9">
        <f>JUNIO!$I$16</f>
        <v>3282.59</v>
      </c>
      <c r="I154" s="9">
        <f>JULIO!$I$16</f>
        <v>2918.67</v>
      </c>
      <c r="J154" s="9">
        <f>AGOSTO!$I$16</f>
        <v>2626.92</v>
      </c>
      <c r="K154" s="9">
        <f>SEPTIEMBRE!$I$16</f>
        <v>2809.31</v>
      </c>
      <c r="L154" s="9">
        <f>OCTUBRE!$I$16</f>
        <v>2686.62</v>
      </c>
      <c r="M154" s="9">
        <f>NOVIEMBRE!$I$16</f>
        <v>2377.5300000000002</v>
      </c>
      <c r="N154" s="9">
        <f>DICIEMBRE!$I$16</f>
        <v>2107.39</v>
      </c>
      <c r="O154" s="9">
        <f>SUM(C154:N154)</f>
        <v>32795.31</v>
      </c>
      <c r="P154" s="71">
        <v>1806.07</v>
      </c>
      <c r="Q154" s="71">
        <v>2112.12</v>
      </c>
      <c r="R154" s="71">
        <v>1928.84</v>
      </c>
      <c r="S154" s="71">
        <v>2205.3200000000002</v>
      </c>
      <c r="T154" s="71">
        <v>2659.06</v>
      </c>
      <c r="U154" s="71">
        <v>2428.4</v>
      </c>
      <c r="V154" s="71">
        <v>2063.87</v>
      </c>
      <c r="W154" s="71">
        <v>1847.27</v>
      </c>
      <c r="X154" s="71">
        <v>2534.4499999999998</v>
      </c>
      <c r="Y154" s="71">
        <v>2387.5300000000002</v>
      </c>
      <c r="Z154" s="71">
        <v>2316.5100000000002</v>
      </c>
      <c r="AA154" s="71">
        <v>2403.21</v>
      </c>
      <c r="AB154" s="71">
        <v>26692.65</v>
      </c>
    </row>
    <row r="155" spans="1:28" s="9" customFormat="1" ht="16.5" hidden="1" customHeight="1" x14ac:dyDescent="0.2">
      <c r="A155" s="13" t="s">
        <v>100</v>
      </c>
      <c r="B155" s="20"/>
      <c r="C155" s="9">
        <f>ENERO!$H$16</f>
        <v>383</v>
      </c>
      <c r="D155" s="9">
        <f>FEBRERO!$H$16</f>
        <v>343</v>
      </c>
      <c r="E155" s="9">
        <f>MARZO!$H$16</f>
        <v>423</v>
      </c>
      <c r="F155" s="9">
        <f>ABRIL!$H$16</f>
        <v>480</v>
      </c>
      <c r="G155" s="9">
        <f>MAYO!$H$16</f>
        <v>455</v>
      </c>
      <c r="H155" s="9">
        <f>JUNIO!$H$16</f>
        <v>438</v>
      </c>
      <c r="I155" s="9">
        <f>JULIO!$H$16</f>
        <v>397</v>
      </c>
      <c r="J155" s="9">
        <f>AGOSTO!$H$16</f>
        <v>351</v>
      </c>
      <c r="K155" s="9">
        <f>SEPTIEMBRE!$H$15</f>
        <v>100</v>
      </c>
      <c r="L155" s="9">
        <f>OCTUBRE!$H$16</f>
        <v>433</v>
      </c>
      <c r="M155" s="9">
        <f>NOVIEMBRE!$H$16</f>
        <v>385</v>
      </c>
      <c r="N155" s="9">
        <f>DICIEMBRE!$H$16</f>
        <v>346</v>
      </c>
      <c r="O155" s="9">
        <f>SUM(C155:N155)</f>
        <v>4534</v>
      </c>
      <c r="P155" s="71">
        <v>397</v>
      </c>
      <c r="Q155" s="71">
        <v>473</v>
      </c>
      <c r="R155" s="71">
        <v>442</v>
      </c>
      <c r="S155" s="71">
        <v>473</v>
      </c>
      <c r="T155" s="71">
        <v>440</v>
      </c>
      <c r="U155" s="71">
        <v>399</v>
      </c>
      <c r="V155" s="71">
        <v>351</v>
      </c>
      <c r="W155" s="71">
        <v>309</v>
      </c>
      <c r="X155" s="71">
        <v>447</v>
      </c>
      <c r="Y155" s="71">
        <v>408</v>
      </c>
      <c r="Z155" s="71">
        <v>374</v>
      </c>
      <c r="AA155" s="71">
        <v>411</v>
      </c>
      <c r="AB155" s="71">
        <v>4924</v>
      </c>
    </row>
    <row r="156" spans="1:28" s="12" customFormat="1" ht="16.5" hidden="1" customHeight="1" x14ac:dyDescent="0.2">
      <c r="A156" s="11" t="s">
        <v>1</v>
      </c>
      <c r="B156" s="20"/>
      <c r="C156" s="9">
        <f>ENERO!$E$16</f>
        <v>441.94</v>
      </c>
      <c r="D156" s="9">
        <f>FEBRERO!$E$16</f>
        <v>460.15</v>
      </c>
      <c r="E156" s="9">
        <f>MARZO!$E$16</f>
        <v>409.5</v>
      </c>
      <c r="F156" s="9">
        <f>ABRIL!$E$16</f>
        <v>621.16</v>
      </c>
      <c r="G156" s="9">
        <f>MAYO!$E$16</f>
        <v>473.11</v>
      </c>
      <c r="H156" s="9">
        <f>JUNIO!$E$16</f>
        <v>537.77</v>
      </c>
      <c r="I156" s="9">
        <f>JULIO!$E$16</f>
        <v>387.49</v>
      </c>
      <c r="J156" s="9">
        <f>AGOSTO!$E$16</f>
        <v>420.16</v>
      </c>
      <c r="K156" s="9">
        <f>SEPTIEMBRE!$E$16</f>
        <v>451.93</v>
      </c>
      <c r="L156" s="9">
        <f>OCTUBRE!$E$16</f>
        <v>441.27</v>
      </c>
      <c r="M156" s="9">
        <f>NOVIEMBRE!$E$16</f>
        <v>419.91</v>
      </c>
      <c r="N156" s="9">
        <f>DICIEMBRE!$E$16</f>
        <v>438.31</v>
      </c>
      <c r="O156" s="9">
        <f>SUM(C156:N156)</f>
        <v>5502.7</v>
      </c>
      <c r="P156" s="71">
        <v>501.78</v>
      </c>
      <c r="Q156" s="71">
        <v>456.77</v>
      </c>
      <c r="R156" s="71">
        <v>415.2</v>
      </c>
      <c r="S156" s="71">
        <v>413.84</v>
      </c>
      <c r="T156" s="71">
        <v>437.61</v>
      </c>
      <c r="U156" s="71">
        <v>469.16</v>
      </c>
      <c r="V156" s="71">
        <v>473.21</v>
      </c>
      <c r="W156" s="71">
        <v>393.31</v>
      </c>
      <c r="X156" s="71">
        <v>550.89</v>
      </c>
      <c r="Y156" s="71">
        <v>549.35</v>
      </c>
      <c r="Z156" s="71">
        <v>546.12</v>
      </c>
      <c r="AA156" s="71">
        <v>487.09</v>
      </c>
      <c r="AB156" s="71">
        <v>5694.33</v>
      </c>
    </row>
    <row r="157" spans="1:28" s="12" customFormat="1" ht="16.5" customHeight="1" x14ac:dyDescent="0.2">
      <c r="A157" s="11" t="s">
        <v>57</v>
      </c>
      <c r="B157" s="51"/>
      <c r="C157" s="51">
        <f>IFERROR(+C154/(C152/(30.4166666666667)),"")</f>
        <v>109.52149587750307</v>
      </c>
      <c r="D157" s="51">
        <f t="shared" ref="D157:O157" si="28">IFERROR(+D154/(D152/(30.4166666666667)),"")</f>
        <v>93.821448944666386</v>
      </c>
      <c r="E157" s="51">
        <f t="shared" si="28"/>
        <v>142.1933665223433</v>
      </c>
      <c r="F157" s="51">
        <f t="shared" si="28"/>
        <v>105.40137550401295</v>
      </c>
      <c r="G157" s="51">
        <f t="shared" si="28"/>
        <v>138.4564177654473</v>
      </c>
      <c r="H157" s="51">
        <f t="shared" si="28"/>
        <v>122.17545346271361</v>
      </c>
      <c r="I157" s="51">
        <f t="shared" si="28"/>
        <v>144.35625955315638</v>
      </c>
      <c r="J157" s="51">
        <f t="shared" si="28"/>
        <v>125.73115656963036</v>
      </c>
      <c r="K157" s="51">
        <f t="shared" si="28"/>
        <v>121.92489845518723</v>
      </c>
      <c r="L157" s="51">
        <f t="shared" si="28"/>
        <v>123.97861575106593</v>
      </c>
      <c r="M157" s="51">
        <f t="shared" si="28"/>
        <v>118.2048374442212</v>
      </c>
      <c r="N157" s="51">
        <f t="shared" si="28"/>
        <v>96.035386639898604</v>
      </c>
      <c r="O157" s="51">
        <f t="shared" si="28"/>
        <v>119.39174660833881</v>
      </c>
      <c r="P157" s="72">
        <v>74.322359994949167</v>
      </c>
      <c r="Q157" s="72">
        <v>93.934451397824418</v>
      </c>
      <c r="R157" s="72">
        <v>93.083841044192098</v>
      </c>
      <c r="S157" s="72">
        <v>107.81548690583357</v>
      </c>
      <c r="T157" s="72">
        <v>121.49943165885526</v>
      </c>
      <c r="U157" s="72">
        <v>105.44594973994406</v>
      </c>
      <c r="V157" s="72">
        <v>87.0450863618927</v>
      </c>
      <c r="W157" s="72">
        <v>93.92968092635013</v>
      </c>
      <c r="X157" s="72">
        <v>90.761892287526379</v>
      </c>
      <c r="Y157" s="72">
        <v>86.853365106702014</v>
      </c>
      <c r="Z157" s="72">
        <v>85.072578600405777</v>
      </c>
      <c r="AA157" s="72">
        <v>97.224991354543633</v>
      </c>
      <c r="AB157" s="72">
        <v>94.11582259332171</v>
      </c>
    </row>
    <row r="158" spans="1:28" s="12" customFormat="1" ht="15" customHeight="1" x14ac:dyDescent="0.2">
      <c r="A158" s="11" t="s">
        <v>49</v>
      </c>
      <c r="B158" s="81"/>
      <c r="C158" s="52">
        <f>IFERROR((C152-C156)*100/C152,"")</f>
        <v>33.547853544846248</v>
      </c>
      <c r="D158" s="52">
        <f t="shared" ref="D158:O158" si="29">IFERROR((D152-D156)*100/D152,"")</f>
        <v>34.376782658300066</v>
      </c>
      <c r="E158" s="52">
        <f t="shared" si="29"/>
        <v>33.594953540791664</v>
      </c>
      <c r="F158" s="52">
        <f t="shared" si="29"/>
        <v>34.719872205815896</v>
      </c>
      <c r="G158" s="52">
        <f t="shared" si="29"/>
        <v>33.707455826922796</v>
      </c>
      <c r="H158" s="52">
        <f t="shared" si="29"/>
        <v>34.196003573045537</v>
      </c>
      <c r="I158" s="52">
        <f t="shared" si="29"/>
        <v>36.991446876321177</v>
      </c>
      <c r="J158" s="52">
        <f t="shared" si="29"/>
        <v>33.885129819040117</v>
      </c>
      <c r="K158" s="52">
        <f t="shared" si="29"/>
        <v>35.51595228582844</v>
      </c>
      <c r="L158" s="52">
        <f t="shared" si="29"/>
        <v>33.052660324973829</v>
      </c>
      <c r="M158" s="52">
        <f t="shared" si="29"/>
        <v>31.363703231500995</v>
      </c>
      <c r="N158" s="52">
        <f t="shared" si="29"/>
        <v>34.331645342042975</v>
      </c>
      <c r="O158" s="52">
        <f t="shared" si="29"/>
        <v>34.139233158389231</v>
      </c>
      <c r="P158" s="73">
        <v>32.112996184755254</v>
      </c>
      <c r="Q158" s="73">
        <v>33.212948882910275</v>
      </c>
      <c r="R158" s="73">
        <v>34.124516088087837</v>
      </c>
      <c r="S158" s="73">
        <v>33.483348334833487</v>
      </c>
      <c r="T158" s="73">
        <v>34.261206585746898</v>
      </c>
      <c r="U158" s="73">
        <v>33.024026038915615</v>
      </c>
      <c r="V158" s="73">
        <v>34.38483617354651</v>
      </c>
      <c r="W158" s="73">
        <v>34.249987462177572</v>
      </c>
      <c r="X158" s="73">
        <v>35.140576434020915</v>
      </c>
      <c r="Y158" s="73">
        <v>34.298494253285966</v>
      </c>
      <c r="Z158" s="73">
        <v>34.062590553462762</v>
      </c>
      <c r="AA158" s="73">
        <v>35.213609278569919</v>
      </c>
      <c r="AB158" s="73">
        <v>33.991180786913077</v>
      </c>
    </row>
    <row r="159" spans="1:28" s="12" customFormat="1" ht="16.5" hidden="1" customHeight="1" x14ac:dyDescent="0.2">
      <c r="A159" s="11" t="s">
        <v>50</v>
      </c>
      <c r="B159" s="20"/>
      <c r="C159" s="14" t="e">
        <f>(SUM($C153:C153)/+SUM(#REF!)-1)</f>
        <v>#REF!</v>
      </c>
      <c r="D159" s="14" t="e">
        <f>(SUM($C153:D153)/+SUM(#REF!)-1)</f>
        <v>#REF!</v>
      </c>
      <c r="E159" s="14" t="e">
        <f>(SUM($C153:E153)/+SUM(#REF!)-1)</f>
        <v>#REF!</v>
      </c>
      <c r="F159" s="14" t="e">
        <f>(SUM($C153:F153)/+SUM(#REF!)-1)</f>
        <v>#REF!</v>
      </c>
      <c r="G159" s="14" t="e">
        <f>(SUM($C153:G153)/+SUM(#REF!)-1)</f>
        <v>#REF!</v>
      </c>
      <c r="H159" s="14" t="e">
        <f>(SUM($C153:H153)/+SUM(#REF!)-1)</f>
        <v>#REF!</v>
      </c>
      <c r="I159" s="14" t="e">
        <f>(SUM($C153:I153)/+SUM(#REF!)-1)</f>
        <v>#REF!</v>
      </c>
      <c r="J159" s="14" t="e">
        <f>(SUM($C153:J153)/+SUM(#REF!)-1)</f>
        <v>#REF!</v>
      </c>
      <c r="K159" s="14" t="e">
        <f>(SUM($C153:K153)/+SUM(#REF!)-1)</f>
        <v>#REF!</v>
      </c>
      <c r="L159" s="14" t="e">
        <f>(SUM($C153:L153)/+SUM(#REF!)-1)</f>
        <v>#REF!</v>
      </c>
      <c r="M159" s="14" t="e">
        <f>(SUM($C153:M153)/+SUM(#REF!)-1)</f>
        <v>#REF!</v>
      </c>
      <c r="N159" s="14" t="e">
        <f>(SUM($C153:N153)/+SUM(#REF!)-1)</f>
        <v>#REF!</v>
      </c>
      <c r="O159" s="14"/>
      <c r="P159" s="74" t="e">
        <v>#REF!</v>
      </c>
      <c r="Q159" s="74" t="e">
        <v>#REF!</v>
      </c>
      <c r="R159" s="74" t="e">
        <v>#REF!</v>
      </c>
      <c r="S159" s="74" t="e">
        <v>#REF!</v>
      </c>
      <c r="T159" s="74" t="e">
        <v>#REF!</v>
      </c>
      <c r="U159" s="74" t="e">
        <v>#REF!</v>
      </c>
      <c r="V159" s="74" t="e">
        <v>#REF!</v>
      </c>
      <c r="W159" s="74" t="e">
        <v>#REF!</v>
      </c>
      <c r="X159" s="74" t="e">
        <v>#REF!</v>
      </c>
      <c r="Y159" s="74" t="e">
        <v>#REF!</v>
      </c>
      <c r="Z159" s="74" t="e">
        <v>#REF!</v>
      </c>
      <c r="AA159" s="74" t="e">
        <v>#REF!</v>
      </c>
      <c r="AB159" s="74"/>
    </row>
    <row r="160" spans="1:28" s="12" customFormat="1" ht="16.5" hidden="1" customHeight="1" x14ac:dyDescent="0.2">
      <c r="A160" s="11" t="s">
        <v>51</v>
      </c>
      <c r="B160" s="20"/>
      <c r="C160" s="14" t="e">
        <f>(SUM($C152:C152)/+SUM(#REF!)-1)</f>
        <v>#REF!</v>
      </c>
      <c r="D160" s="14" t="e">
        <f>(SUM($C152:D152)/+SUM(#REF!)-1)</f>
        <v>#REF!</v>
      </c>
      <c r="E160" s="14" t="e">
        <f>(SUM($C152:E152)/+SUM(#REF!)-1)</f>
        <v>#REF!</v>
      </c>
      <c r="F160" s="14" t="e">
        <f>(SUM($C152:F152)/+SUM(#REF!)-1)</f>
        <v>#REF!</v>
      </c>
      <c r="G160" s="14" t="e">
        <f>(SUM($C152:G152)/+SUM(#REF!)-1)</f>
        <v>#REF!</v>
      </c>
      <c r="H160" s="14" t="e">
        <f>(SUM($C152:H152)/+SUM(#REF!)-1)</f>
        <v>#REF!</v>
      </c>
      <c r="I160" s="14" t="e">
        <f>(SUM($C152:I152)/+SUM(#REF!)-1)</f>
        <v>#REF!</v>
      </c>
      <c r="J160" s="14" t="e">
        <f>(SUM($C152:J152)/+SUM(#REF!)-1)</f>
        <v>#REF!</v>
      </c>
      <c r="K160" s="14" t="e">
        <f>(SUM($C152:K152)/+SUM(#REF!)-1)</f>
        <v>#REF!</v>
      </c>
      <c r="L160" s="14" t="e">
        <f>(SUM($C152:L152)/+SUM(#REF!)-1)</f>
        <v>#REF!</v>
      </c>
      <c r="M160" s="14" t="e">
        <f>(SUM($C152:M152)/+SUM(#REF!)-1)</f>
        <v>#REF!</v>
      </c>
      <c r="N160" s="14" t="e">
        <f>(SUM($C152:N152)/+SUM(#REF!)-1)</f>
        <v>#REF!</v>
      </c>
      <c r="O160" s="14"/>
      <c r="P160" s="74" t="e">
        <v>#REF!</v>
      </c>
      <c r="Q160" s="74" t="e">
        <v>#REF!</v>
      </c>
      <c r="R160" s="74" t="e">
        <v>#REF!</v>
      </c>
      <c r="S160" s="74" t="e">
        <v>#REF!</v>
      </c>
      <c r="T160" s="74" t="e">
        <v>#REF!</v>
      </c>
      <c r="U160" s="74" t="e">
        <v>#REF!</v>
      </c>
      <c r="V160" s="74" t="e">
        <v>#REF!</v>
      </c>
      <c r="W160" s="74" t="e">
        <v>#REF!</v>
      </c>
      <c r="X160" s="74" t="e">
        <v>#REF!</v>
      </c>
      <c r="Y160" s="74" t="e">
        <v>#REF!</v>
      </c>
      <c r="Z160" s="74" t="e">
        <v>#REF!</v>
      </c>
      <c r="AA160" s="74" t="e">
        <v>#REF!</v>
      </c>
      <c r="AB160" s="74"/>
    </row>
    <row r="161" spans="1:28" s="5" customFormat="1" ht="21.75" customHeight="1" x14ac:dyDescent="0.2">
      <c r="A161" s="10" t="s">
        <v>64</v>
      </c>
      <c r="B161" s="15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</row>
    <row r="162" spans="1:28" s="12" customFormat="1" ht="16.5" customHeight="1" x14ac:dyDescent="0.2">
      <c r="A162" s="11" t="s">
        <v>3</v>
      </c>
      <c r="B162" s="51"/>
      <c r="C162" s="9">
        <f>ENERO!$D$17</f>
        <v>1226.1199999999999</v>
      </c>
      <c r="D162" s="9">
        <f>FEBRERO!$D$17</f>
        <v>1271</v>
      </c>
      <c r="E162" s="9">
        <f>MARZO!$D$17</f>
        <v>1035.47</v>
      </c>
      <c r="F162" s="9">
        <f>ABRIL!$D$17</f>
        <v>979.12</v>
      </c>
      <c r="G162" s="9">
        <f>MAYO!$D$17</f>
        <v>1057.68</v>
      </c>
      <c r="H162" s="9">
        <f>JUNIO!$D$17</f>
        <v>972.54</v>
      </c>
      <c r="I162" s="9">
        <f>JULIO!$D$17</f>
        <v>1369.86</v>
      </c>
      <c r="J162" s="9">
        <f>AGOSTO!$D$17</f>
        <v>911.79</v>
      </c>
      <c r="K162" s="9">
        <f>SEPTIEMBRE!$D$17</f>
        <v>1313.82</v>
      </c>
      <c r="L162" s="9">
        <f>OCTUBRE!$D$17</f>
        <v>1127.6099999999999</v>
      </c>
      <c r="M162" s="9">
        <f>NOVIEMBRE!$D$17</f>
        <v>1949.41</v>
      </c>
      <c r="N162" s="9">
        <f>DICIEMBRE!$D$17</f>
        <v>1071.94</v>
      </c>
      <c r="O162" s="9">
        <f>SUM(C162:N162)</f>
        <v>14286.36</v>
      </c>
      <c r="P162" s="71">
        <v>1057.6199999999999</v>
      </c>
      <c r="Q162" s="71">
        <v>1161.79</v>
      </c>
      <c r="R162" s="71">
        <v>1455.21</v>
      </c>
      <c r="S162" s="71">
        <v>1086.26</v>
      </c>
      <c r="T162" s="71">
        <v>1321.03</v>
      </c>
      <c r="U162" s="71">
        <v>1161.23</v>
      </c>
      <c r="V162" s="71">
        <v>844.5</v>
      </c>
      <c r="W162" s="71">
        <v>724.95</v>
      </c>
      <c r="X162" s="71">
        <v>1106.9100000000001</v>
      </c>
      <c r="Y162" s="71">
        <v>1158.8399999999999</v>
      </c>
      <c r="Z162" s="71">
        <v>1115.1199999999999</v>
      </c>
      <c r="AA162" s="71">
        <v>1621.29</v>
      </c>
      <c r="AB162" s="71">
        <v>13814.75</v>
      </c>
    </row>
    <row r="163" spans="1:28" s="12" customFormat="1" ht="16.5" customHeight="1" x14ac:dyDescent="0.2">
      <c r="A163" s="12" t="s">
        <v>4</v>
      </c>
      <c r="B163" s="20"/>
      <c r="C163" s="9">
        <f>ENERO!$C$17</f>
        <v>73</v>
      </c>
      <c r="D163" s="9">
        <f>FEBRERO!$C$17</f>
        <v>75</v>
      </c>
      <c r="E163" s="9">
        <f>MARZO!$C$17</f>
        <v>65</v>
      </c>
      <c r="F163" s="9">
        <f>ABRIL!$C$17</f>
        <v>79</v>
      </c>
      <c r="G163" s="9">
        <f>MAYO!$C$17</f>
        <v>79</v>
      </c>
      <c r="H163" s="9">
        <f>JUNIO!$C$17</f>
        <v>66</v>
      </c>
      <c r="I163" s="9">
        <f>JULIO!$C$17</f>
        <v>71</v>
      </c>
      <c r="J163" s="9">
        <f>AGOSTO!$C$17</f>
        <v>52</v>
      </c>
      <c r="K163" s="9">
        <f>SEPTIEMBRE!$C$17</f>
        <v>69</v>
      </c>
      <c r="L163" s="9">
        <f>OCTUBRE!$C$17</f>
        <v>78</v>
      </c>
      <c r="M163" s="9">
        <f>NOVIEMBRE!$C$17</f>
        <v>96</v>
      </c>
      <c r="N163" s="9">
        <f>DICIEMBRE!$C$17</f>
        <v>91</v>
      </c>
      <c r="O163" s="9">
        <f>SUM(C163:N163)</f>
        <v>894</v>
      </c>
      <c r="P163" s="71">
        <v>94</v>
      </c>
      <c r="Q163" s="71">
        <v>92</v>
      </c>
      <c r="R163" s="71">
        <v>90</v>
      </c>
      <c r="S163" s="71">
        <v>85</v>
      </c>
      <c r="T163" s="71">
        <v>90</v>
      </c>
      <c r="U163" s="71">
        <v>88</v>
      </c>
      <c r="V163" s="71">
        <v>54</v>
      </c>
      <c r="W163" s="71">
        <v>56</v>
      </c>
      <c r="X163" s="71">
        <v>92</v>
      </c>
      <c r="Y163" s="71">
        <v>86</v>
      </c>
      <c r="Z163" s="71">
        <v>73</v>
      </c>
      <c r="AA163" s="71">
        <v>112</v>
      </c>
      <c r="AB163" s="71">
        <v>1012</v>
      </c>
    </row>
    <row r="164" spans="1:28" s="12" customFormat="1" ht="16.5" customHeight="1" x14ac:dyDescent="0.2">
      <c r="A164" s="11" t="s">
        <v>55</v>
      </c>
      <c r="B164" s="20"/>
      <c r="C164" s="9">
        <f>ENERO!$I$17</f>
        <v>2928.89</v>
      </c>
      <c r="D164" s="9">
        <f>FEBRERO!$I$17</f>
        <v>3245.61</v>
      </c>
      <c r="E164" s="9">
        <f>MARZO!$I$17</f>
        <v>3068.93</v>
      </c>
      <c r="F164" s="9">
        <f>ABRIL!$I$17</f>
        <v>3486.33</v>
      </c>
      <c r="G164" s="9">
        <f>MAYO!$I$17</f>
        <v>3369.71</v>
      </c>
      <c r="H164" s="9">
        <f>JUNIO!$I$17</f>
        <v>3092.91</v>
      </c>
      <c r="I164" s="9">
        <f>JULIO!$I$17</f>
        <v>3236.27</v>
      </c>
      <c r="J164" s="9">
        <f>AGOSTO!$I$17</f>
        <v>3146.93</v>
      </c>
      <c r="K164" s="9">
        <f>SEPTIEMBRE!$I$17</f>
        <v>2947.41</v>
      </c>
      <c r="L164" s="9">
        <f>OCTUBRE!$I$17</f>
        <v>3155.24</v>
      </c>
      <c r="M164" s="9">
        <f>NOVIEMBRE!$I$17</f>
        <v>2884.38</v>
      </c>
      <c r="N164" s="9">
        <f>DICIEMBRE!$I$17</f>
        <v>2892.3</v>
      </c>
      <c r="O164" s="9">
        <f>SUM(C164:N164)</f>
        <v>37454.910000000003</v>
      </c>
      <c r="P164" s="71">
        <v>4171.91</v>
      </c>
      <c r="Q164" s="71">
        <v>3973.04</v>
      </c>
      <c r="R164" s="71">
        <v>4349.25</v>
      </c>
      <c r="S164" s="71">
        <v>4321.1000000000004</v>
      </c>
      <c r="T164" s="71">
        <v>3787.21</v>
      </c>
      <c r="U164" s="71">
        <v>3596.38</v>
      </c>
      <c r="V164" s="71">
        <v>3603.99</v>
      </c>
      <c r="W164" s="71">
        <v>3151.27</v>
      </c>
      <c r="X164" s="71">
        <v>3687.49</v>
      </c>
      <c r="Y164" s="71">
        <v>3659.74</v>
      </c>
      <c r="Z164" s="71">
        <v>2928.05</v>
      </c>
      <c r="AA164" s="71">
        <v>3360.83</v>
      </c>
      <c r="AB164" s="71">
        <v>44590.260000000009</v>
      </c>
    </row>
    <row r="165" spans="1:28" s="9" customFormat="1" ht="16.5" hidden="1" customHeight="1" x14ac:dyDescent="0.2">
      <c r="A165" s="13" t="s">
        <v>100</v>
      </c>
      <c r="B165" s="20"/>
      <c r="C165" s="9">
        <f>ENERO!$H$17</f>
        <v>286</v>
      </c>
      <c r="D165" s="9">
        <f>FEBRERO!$H$17</f>
        <v>360</v>
      </c>
      <c r="E165" s="9">
        <f>MARZO!$H$17</f>
        <v>342</v>
      </c>
      <c r="F165" s="9">
        <f>ABRIL!$H$17</f>
        <v>381</v>
      </c>
      <c r="G165" s="9">
        <f>MAYO!$H$17</f>
        <v>368</v>
      </c>
      <c r="H165" s="9">
        <f>JUNIO!$H$17</f>
        <v>345</v>
      </c>
      <c r="I165" s="9">
        <f>JULIO!$H$17</f>
        <v>334</v>
      </c>
      <c r="J165" s="9">
        <f>AGOSTO!$H$17</f>
        <v>320</v>
      </c>
      <c r="K165" s="9">
        <f>SEPTIEMBRE!$H$16</f>
        <v>449</v>
      </c>
      <c r="L165" s="9">
        <f>OCTUBRE!$H$17</f>
        <v>378</v>
      </c>
      <c r="M165" s="9">
        <f>NOVIEMBRE!$H$17</f>
        <v>356</v>
      </c>
      <c r="N165" s="9">
        <f>DICIEMBRE!$H$17</f>
        <v>330</v>
      </c>
      <c r="O165" s="9">
        <f>SUM(C165:N165)</f>
        <v>4249</v>
      </c>
      <c r="P165" s="71">
        <v>349</v>
      </c>
      <c r="Q165" s="71">
        <v>324</v>
      </c>
      <c r="R165" s="71">
        <v>320</v>
      </c>
      <c r="S165" s="71">
        <v>298</v>
      </c>
      <c r="T165" s="71">
        <v>275</v>
      </c>
      <c r="U165" s="71">
        <v>255</v>
      </c>
      <c r="V165" s="71">
        <v>253</v>
      </c>
      <c r="W165" s="71">
        <v>247</v>
      </c>
      <c r="X165" s="71">
        <v>261</v>
      </c>
      <c r="Y165" s="71">
        <v>327</v>
      </c>
      <c r="Z165" s="71">
        <v>300</v>
      </c>
      <c r="AA165" s="71">
        <v>319</v>
      </c>
      <c r="AB165" s="71">
        <v>3528</v>
      </c>
    </row>
    <row r="166" spans="1:28" s="12" customFormat="1" ht="16.5" hidden="1" customHeight="1" x14ac:dyDescent="0.2">
      <c r="A166" s="11" t="s">
        <v>1</v>
      </c>
      <c r="B166" s="20"/>
      <c r="C166" s="9">
        <f>ENERO!$E$17</f>
        <v>853.97</v>
      </c>
      <c r="D166" s="9">
        <f>FEBRERO!$E$17</f>
        <v>890.83</v>
      </c>
      <c r="E166" s="9">
        <f>MARZO!$E$17</f>
        <v>708.8</v>
      </c>
      <c r="F166" s="9">
        <f>ABRIL!$E$17</f>
        <v>666.05</v>
      </c>
      <c r="G166" s="9">
        <f>MAYO!$E$17</f>
        <v>728.49</v>
      </c>
      <c r="H166" s="9">
        <f>JUNIO!$E$17</f>
        <v>656.2</v>
      </c>
      <c r="I166" s="9">
        <f>JULIO!$E$17</f>
        <v>964.12</v>
      </c>
      <c r="J166" s="9">
        <f>AGOSTO!$E$17</f>
        <v>633.22</v>
      </c>
      <c r="K166" s="9">
        <f>SEPTIEMBRE!$E$17</f>
        <v>918.86</v>
      </c>
      <c r="L166" s="9">
        <f>OCTUBRE!$E$17</f>
        <v>796.34</v>
      </c>
      <c r="M166" s="9">
        <f>NOVIEMBRE!$E$17</f>
        <v>1424.22</v>
      </c>
      <c r="N166" s="9">
        <f>DICIEMBRE!$E$17</f>
        <v>724.28</v>
      </c>
      <c r="O166" s="9">
        <f>SUM(C166:N166)</f>
        <v>9965.380000000001</v>
      </c>
      <c r="P166" s="71">
        <v>682.37</v>
      </c>
      <c r="Q166" s="71">
        <v>742.15</v>
      </c>
      <c r="R166" s="71">
        <v>992.28</v>
      </c>
      <c r="S166" s="71">
        <v>740.9</v>
      </c>
      <c r="T166" s="71">
        <v>892.15</v>
      </c>
      <c r="U166" s="71">
        <v>780.99</v>
      </c>
      <c r="V166" s="71">
        <v>564.5</v>
      </c>
      <c r="W166" s="71">
        <v>481.8</v>
      </c>
      <c r="X166" s="71">
        <v>725.31</v>
      </c>
      <c r="Y166" s="71">
        <v>786.93</v>
      </c>
      <c r="Z166" s="71">
        <v>738.75</v>
      </c>
      <c r="AA166" s="71">
        <v>1111.1400000000001</v>
      </c>
      <c r="AB166" s="71">
        <v>9239.27</v>
      </c>
    </row>
    <row r="167" spans="1:28" s="12" customFormat="1" ht="16.5" customHeight="1" x14ac:dyDescent="0.2">
      <c r="A167" s="11" t="s">
        <v>57</v>
      </c>
      <c r="B167" s="51"/>
      <c r="C167" s="51">
        <f>IFERROR(+C164/(C162/(30.4166666666667)),"")</f>
        <v>72.657709549908205</v>
      </c>
      <c r="D167" s="51">
        <f t="shared" ref="D167:O167" si="30">IFERROR(+D164/(D162/(30.4166666666667)),"")</f>
        <v>77.671626671911966</v>
      </c>
      <c r="E167" s="51">
        <f t="shared" si="30"/>
        <v>90.149034576891097</v>
      </c>
      <c r="F167" s="51">
        <f t="shared" si="30"/>
        <v>108.30392342103126</v>
      </c>
      <c r="G167" s="51">
        <f t="shared" si="30"/>
        <v>96.905818237400183</v>
      </c>
      <c r="H167" s="51">
        <f t="shared" si="30"/>
        <v>96.732280934460391</v>
      </c>
      <c r="I167" s="51">
        <f t="shared" si="30"/>
        <v>71.858836547773819</v>
      </c>
      <c r="J167" s="51">
        <f t="shared" si="30"/>
        <v>104.97934922880646</v>
      </c>
      <c r="K167" s="51">
        <f t="shared" si="30"/>
        <v>68.236430789605961</v>
      </c>
      <c r="L167" s="51">
        <f t="shared" si="30"/>
        <v>85.110883491041605</v>
      </c>
      <c r="M167" s="51">
        <f t="shared" si="30"/>
        <v>45.005014337671447</v>
      </c>
      <c r="N167" s="51">
        <f t="shared" si="30"/>
        <v>82.070008582570011</v>
      </c>
      <c r="O167" s="51">
        <f t="shared" si="30"/>
        <v>79.744141439807009</v>
      </c>
      <c r="P167" s="72">
        <v>119.98222029966668</v>
      </c>
      <c r="Q167" s="72">
        <v>104.01762223235994</v>
      </c>
      <c r="R167" s="72">
        <v>90.90762673428587</v>
      </c>
      <c r="S167" s="72">
        <v>120.99631610602755</v>
      </c>
      <c r="T167" s="72">
        <v>87.200369534883237</v>
      </c>
      <c r="U167" s="72">
        <v>94.201744414686829</v>
      </c>
      <c r="V167" s="72">
        <v>129.80623149792791</v>
      </c>
      <c r="W167" s="72">
        <v>132.21757247626286</v>
      </c>
      <c r="X167" s="72">
        <v>101.32816052494491</v>
      </c>
      <c r="Y167" s="72">
        <v>96.059069126597961</v>
      </c>
      <c r="Z167" s="72">
        <v>79.867207864026696</v>
      </c>
      <c r="AA167" s="72">
        <v>63.05179568944078</v>
      </c>
      <c r="AB167" s="72">
        <v>98.176736821151437</v>
      </c>
    </row>
    <row r="168" spans="1:28" s="12" customFormat="1" ht="15" customHeight="1" x14ac:dyDescent="0.2">
      <c r="A168" s="11" t="s">
        <v>49</v>
      </c>
      <c r="B168" s="81"/>
      <c r="C168" s="52">
        <f>IFERROR((C162-C166)*100/C162,"")</f>
        <v>30.351841581574387</v>
      </c>
      <c r="D168" s="52">
        <f t="shared" ref="D168:O168" si="31">IFERROR((D162-D166)*100/D162,"")</f>
        <v>29.911093627065299</v>
      </c>
      <c r="E168" s="52">
        <f t="shared" si="31"/>
        <v>31.547992698967626</v>
      </c>
      <c r="F168" s="52">
        <f t="shared" si="31"/>
        <v>31.97463028025166</v>
      </c>
      <c r="G168" s="52">
        <f t="shared" si="31"/>
        <v>31.123780349444072</v>
      </c>
      <c r="H168" s="52">
        <f t="shared" si="31"/>
        <v>32.527196824809259</v>
      </c>
      <c r="I168" s="52">
        <f t="shared" si="31"/>
        <v>29.619085161987353</v>
      </c>
      <c r="J168" s="52">
        <f t="shared" si="31"/>
        <v>30.551991138310349</v>
      </c>
      <c r="K168" s="52">
        <f t="shared" si="31"/>
        <v>30.061956736843705</v>
      </c>
      <c r="L168" s="52">
        <f t="shared" si="31"/>
        <v>29.378065111164311</v>
      </c>
      <c r="M168" s="52">
        <f t="shared" si="31"/>
        <v>26.940971883800742</v>
      </c>
      <c r="N168" s="52">
        <f t="shared" si="31"/>
        <v>32.432785417094244</v>
      </c>
      <c r="O168" s="52">
        <f t="shared" si="31"/>
        <v>30.245492903720745</v>
      </c>
      <c r="P168" s="73">
        <v>35.480607401524168</v>
      </c>
      <c r="Q168" s="73">
        <v>36.12012497955741</v>
      </c>
      <c r="R168" s="73">
        <v>31.811903436617399</v>
      </c>
      <c r="S168" s="73">
        <v>31.79349327048773</v>
      </c>
      <c r="T168" s="73">
        <v>32.465576103495003</v>
      </c>
      <c r="U168" s="73">
        <v>32.744589788414011</v>
      </c>
      <c r="V168" s="73">
        <v>33.15571343990527</v>
      </c>
      <c r="W168" s="73">
        <v>33.540244154769297</v>
      </c>
      <c r="X168" s="73">
        <v>34.474347507927483</v>
      </c>
      <c r="Y168" s="73">
        <v>32.093300196748473</v>
      </c>
      <c r="Z168" s="73">
        <v>33.751524499605416</v>
      </c>
      <c r="AA168" s="73">
        <v>31.465684732527794</v>
      </c>
      <c r="AB168" s="73">
        <v>33.120251904667107</v>
      </c>
    </row>
    <row r="169" spans="1:28" s="12" customFormat="1" ht="16.5" hidden="1" customHeight="1" x14ac:dyDescent="0.2">
      <c r="A169" s="11" t="s">
        <v>50</v>
      </c>
      <c r="B169" s="20"/>
      <c r="C169" s="14" t="e">
        <f>(SUM($C163:C163)/+SUM(#REF!)-1)</f>
        <v>#REF!</v>
      </c>
      <c r="D169" s="14" t="e">
        <f>(SUM($C163:D163)/+SUM(#REF!)-1)</f>
        <v>#REF!</v>
      </c>
      <c r="E169" s="14" t="e">
        <f>(SUM($C163:E163)/+SUM(#REF!)-1)</f>
        <v>#REF!</v>
      </c>
      <c r="F169" s="14" t="e">
        <f>(SUM($C163:F163)/+SUM(#REF!)-1)</f>
        <v>#REF!</v>
      </c>
      <c r="G169" s="14" t="e">
        <f>(SUM($C163:G163)/+SUM(#REF!)-1)</f>
        <v>#REF!</v>
      </c>
      <c r="H169" s="14" t="e">
        <f>(SUM($C163:H163)/+SUM(#REF!)-1)</f>
        <v>#REF!</v>
      </c>
      <c r="I169" s="14" t="e">
        <f>(SUM($C163:I163)/+SUM(#REF!)-1)</f>
        <v>#REF!</v>
      </c>
      <c r="J169" s="14" t="e">
        <f>(SUM($C163:J163)/+SUM(#REF!)-1)</f>
        <v>#REF!</v>
      </c>
      <c r="K169" s="14" t="e">
        <f>(SUM($C163:K163)/+SUM(#REF!)-1)</f>
        <v>#REF!</v>
      </c>
      <c r="L169" s="14" t="e">
        <f>(SUM($C163:L163)/+SUM(#REF!)-1)</f>
        <v>#REF!</v>
      </c>
      <c r="M169" s="14" t="e">
        <f>(SUM($C163:M163)/+SUM(#REF!)-1)</f>
        <v>#REF!</v>
      </c>
      <c r="N169" s="14" t="e">
        <f>(SUM($C163:N163)/+SUM(#REF!)-1)</f>
        <v>#REF!</v>
      </c>
      <c r="O169" s="14"/>
      <c r="P169" s="74" t="e">
        <v>#REF!</v>
      </c>
      <c r="Q169" s="74" t="e">
        <v>#REF!</v>
      </c>
      <c r="R169" s="74" t="e">
        <v>#REF!</v>
      </c>
      <c r="S169" s="74" t="e">
        <v>#REF!</v>
      </c>
      <c r="T169" s="74" t="e">
        <v>#REF!</v>
      </c>
      <c r="U169" s="74" t="e">
        <v>#REF!</v>
      </c>
      <c r="V169" s="74" t="e">
        <v>#REF!</v>
      </c>
      <c r="W169" s="74" t="e">
        <v>#REF!</v>
      </c>
      <c r="X169" s="74" t="e">
        <v>#REF!</v>
      </c>
      <c r="Y169" s="74" t="e">
        <v>#REF!</v>
      </c>
      <c r="Z169" s="74" t="e">
        <v>#REF!</v>
      </c>
      <c r="AA169" s="74" t="e">
        <v>#REF!</v>
      </c>
      <c r="AB169" s="74"/>
    </row>
    <row r="170" spans="1:28" s="12" customFormat="1" ht="16.5" hidden="1" customHeight="1" x14ac:dyDescent="0.2">
      <c r="A170" s="11" t="s">
        <v>51</v>
      </c>
      <c r="B170" s="20"/>
      <c r="C170" s="14" t="e">
        <f>(SUM($C162:C162)/+SUM(#REF!)-1)</f>
        <v>#REF!</v>
      </c>
      <c r="D170" s="14" t="e">
        <f>(SUM($C162:D162)/+SUM(#REF!)-1)</f>
        <v>#REF!</v>
      </c>
      <c r="E170" s="14" t="e">
        <f>(SUM($C162:E162)/+SUM(#REF!)-1)</f>
        <v>#REF!</v>
      </c>
      <c r="F170" s="14" t="e">
        <f>(SUM($C162:F162)/+SUM(#REF!)-1)</f>
        <v>#REF!</v>
      </c>
      <c r="G170" s="14" t="e">
        <f>(SUM($C162:G162)/+SUM(#REF!)-1)</f>
        <v>#REF!</v>
      </c>
      <c r="H170" s="14" t="e">
        <f>(SUM($C162:H162)/+SUM(#REF!)-1)</f>
        <v>#REF!</v>
      </c>
      <c r="I170" s="14" t="e">
        <f>(SUM($C162:I162)/+SUM(#REF!)-1)</f>
        <v>#REF!</v>
      </c>
      <c r="J170" s="14" t="e">
        <f>(SUM($C162:J162)/+SUM(#REF!)-1)</f>
        <v>#REF!</v>
      </c>
      <c r="K170" s="14" t="e">
        <f>(SUM($C162:K162)/+SUM(#REF!)-1)</f>
        <v>#REF!</v>
      </c>
      <c r="L170" s="14" t="e">
        <f>(SUM($C162:L162)/+SUM(#REF!)-1)</f>
        <v>#REF!</v>
      </c>
      <c r="M170" s="14" t="e">
        <f>(SUM($C162:M162)/+SUM(#REF!)-1)</f>
        <v>#REF!</v>
      </c>
      <c r="N170" s="14" t="e">
        <f>(SUM($C162:N162)/+SUM(#REF!)-1)</f>
        <v>#REF!</v>
      </c>
      <c r="O170" s="14"/>
      <c r="P170" s="74" t="e">
        <v>#REF!</v>
      </c>
      <c r="Q170" s="74" t="e">
        <v>#REF!</v>
      </c>
      <c r="R170" s="74" t="e">
        <v>#REF!</v>
      </c>
      <c r="S170" s="74" t="e">
        <v>#REF!</v>
      </c>
      <c r="T170" s="74" t="e">
        <v>#REF!</v>
      </c>
      <c r="U170" s="74" t="e">
        <v>#REF!</v>
      </c>
      <c r="V170" s="74" t="e">
        <v>#REF!</v>
      </c>
      <c r="W170" s="74" t="e">
        <v>#REF!</v>
      </c>
      <c r="X170" s="74" t="e">
        <v>#REF!</v>
      </c>
      <c r="Y170" s="74" t="e">
        <v>#REF!</v>
      </c>
      <c r="Z170" s="74" t="e">
        <v>#REF!</v>
      </c>
      <c r="AA170" s="74" t="e">
        <v>#REF!</v>
      </c>
      <c r="AB170" s="74"/>
    </row>
    <row r="171" spans="1:28" s="5" customFormat="1" ht="21.75" customHeight="1" x14ac:dyDescent="0.2">
      <c r="A171" s="10" t="s">
        <v>35</v>
      </c>
      <c r="B171" s="15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</row>
    <row r="172" spans="1:28" s="12" customFormat="1" ht="16.5" customHeight="1" x14ac:dyDescent="0.2">
      <c r="A172" s="11" t="s">
        <v>3</v>
      </c>
      <c r="B172" s="51"/>
      <c r="C172" s="9">
        <f>ENERO!$D$18</f>
        <v>316.52999999999997</v>
      </c>
      <c r="D172" s="9">
        <f>FEBRERO!$D$18</f>
        <v>296.25</v>
      </c>
      <c r="E172" s="9">
        <f>MARZO!$D$18</f>
        <v>221.9</v>
      </c>
      <c r="F172" s="9">
        <f>ABRIL!$D$18</f>
        <v>291.69</v>
      </c>
      <c r="G172" s="9">
        <f>MAYO!$D$18</f>
        <v>208.1</v>
      </c>
      <c r="H172" s="9">
        <f>JUNIO!$D$18</f>
        <v>223.05</v>
      </c>
      <c r="I172" s="9">
        <f>JULIO!$D$18</f>
        <v>117.2</v>
      </c>
      <c r="J172" s="9">
        <f>AGOSTO!$D$18</f>
        <v>210.4</v>
      </c>
      <c r="K172" s="9">
        <f>SEPTIEMBRE!$D$18</f>
        <v>255.42</v>
      </c>
      <c r="L172" s="9">
        <f>OCTUBRE!$D$18</f>
        <v>135.65</v>
      </c>
      <c r="M172" s="9">
        <f>NOVIEMBRE!$D$18</f>
        <v>266.44</v>
      </c>
      <c r="N172" s="9">
        <f>DICIEMBRE!$D$18</f>
        <v>216.1</v>
      </c>
      <c r="O172" s="9">
        <f>SUM(C172:N172)</f>
        <v>2758.73</v>
      </c>
      <c r="P172" s="71">
        <v>285.42</v>
      </c>
      <c r="Q172" s="71">
        <v>179.35</v>
      </c>
      <c r="R172" s="71">
        <v>280.55</v>
      </c>
      <c r="S172" s="71">
        <v>123.6</v>
      </c>
      <c r="T172" s="71">
        <v>83.45</v>
      </c>
      <c r="U172" s="71">
        <v>166.45</v>
      </c>
      <c r="V172" s="71">
        <v>159.94999999999999</v>
      </c>
      <c r="W172" s="71">
        <v>46.95</v>
      </c>
      <c r="X172" s="71">
        <v>256.5</v>
      </c>
      <c r="Y172" s="71">
        <v>214.74</v>
      </c>
      <c r="Z172" s="71">
        <v>257.55</v>
      </c>
      <c r="AA172" s="71">
        <v>212.8</v>
      </c>
      <c r="AB172" s="71">
        <v>2267.3100000000004</v>
      </c>
    </row>
    <row r="173" spans="1:28" s="12" customFormat="1" ht="16.5" customHeight="1" x14ac:dyDescent="0.2">
      <c r="A173" s="12" t="s">
        <v>4</v>
      </c>
      <c r="B173" s="20"/>
      <c r="C173" s="9">
        <f>ENERO!$C$18</f>
        <v>34</v>
      </c>
      <c r="D173" s="9">
        <f>FEBRERO!$C$18</f>
        <v>21</v>
      </c>
      <c r="E173" s="9">
        <f>MARZO!$C$18</f>
        <v>23</v>
      </c>
      <c r="F173" s="9">
        <f>ABRIL!$C$18</f>
        <v>31</v>
      </c>
      <c r="G173" s="9">
        <f>MAYO!$C$18</f>
        <v>21</v>
      </c>
      <c r="H173" s="9">
        <f>JUNIO!$C$18</f>
        <v>25</v>
      </c>
      <c r="I173" s="9">
        <f>JULIO!$C$18</f>
        <v>10</v>
      </c>
      <c r="J173" s="9">
        <f>AGOSTO!$C$18</f>
        <v>25</v>
      </c>
      <c r="K173" s="9">
        <f>SEPTIEMBRE!$C$18</f>
        <v>28</v>
      </c>
      <c r="L173" s="9">
        <f>OCTUBRE!$C$18</f>
        <v>15</v>
      </c>
      <c r="M173" s="9">
        <f>NOVIEMBRE!$C$18</f>
        <v>25</v>
      </c>
      <c r="N173" s="9">
        <f>DICIEMBRE!$C$18</f>
        <v>17</v>
      </c>
      <c r="O173" s="9">
        <f>SUM(C173:N173)</f>
        <v>275</v>
      </c>
      <c r="P173" s="71">
        <v>25</v>
      </c>
      <c r="Q173" s="71">
        <v>25</v>
      </c>
      <c r="R173" s="71">
        <v>27</v>
      </c>
      <c r="S173" s="71">
        <v>13</v>
      </c>
      <c r="T173" s="71">
        <v>11</v>
      </c>
      <c r="U173" s="71">
        <v>16</v>
      </c>
      <c r="V173" s="71">
        <v>20</v>
      </c>
      <c r="W173" s="71">
        <v>5</v>
      </c>
      <c r="X173" s="71">
        <v>19</v>
      </c>
      <c r="Y173" s="71">
        <v>21</v>
      </c>
      <c r="Z173" s="71">
        <v>25</v>
      </c>
      <c r="AA173" s="71">
        <v>22</v>
      </c>
      <c r="AB173" s="71">
        <v>229</v>
      </c>
    </row>
    <row r="174" spans="1:28" s="12" customFormat="1" ht="16.5" customHeight="1" x14ac:dyDescent="0.2">
      <c r="A174" s="11" t="s">
        <v>55</v>
      </c>
      <c r="B174" s="20"/>
      <c r="C174" s="9">
        <f>ENERO!$I$18</f>
        <v>677.14</v>
      </c>
      <c r="D174" s="9">
        <f>FEBRERO!$I$18</f>
        <v>1189.44</v>
      </c>
      <c r="E174" s="9">
        <f>MARZO!$I$18</f>
        <v>1127.1400000000001</v>
      </c>
      <c r="F174" s="9">
        <f>ABRIL!$I$18</f>
        <v>1038.5899999999999</v>
      </c>
      <c r="G174" s="9">
        <f>MAYO!$I$18</f>
        <v>993.04</v>
      </c>
      <c r="H174" s="9">
        <f>JUNIO!$I$18</f>
        <v>974.99</v>
      </c>
      <c r="I174" s="9">
        <f>JULIO!$I$18</f>
        <v>936.49</v>
      </c>
      <c r="J174" s="9">
        <f>AGOSTO!$I$18</f>
        <v>939.49</v>
      </c>
      <c r="K174" s="9">
        <f>SEPTIEMBRE!$I$18</f>
        <v>886.99</v>
      </c>
      <c r="L174" s="9">
        <f>OCTUBRE!$I$18</f>
        <v>830.94</v>
      </c>
      <c r="M174" s="9">
        <f>NOVIEMBRE!$I$18</f>
        <v>725.99</v>
      </c>
      <c r="N174" s="9">
        <f>DICIEMBRE!$I$18</f>
        <v>584.49</v>
      </c>
      <c r="O174" s="9">
        <f>SUM(C174:N174)</f>
        <v>10904.73</v>
      </c>
      <c r="P174" s="71">
        <v>566.87</v>
      </c>
      <c r="Q174" s="71">
        <v>586.12</v>
      </c>
      <c r="R174" s="71">
        <v>463.82</v>
      </c>
      <c r="S174" s="71">
        <v>442.32</v>
      </c>
      <c r="T174" s="71">
        <v>436.35</v>
      </c>
      <c r="U174" s="71">
        <v>386</v>
      </c>
      <c r="V174" s="71">
        <v>348.6</v>
      </c>
      <c r="W174" s="71">
        <v>340.95</v>
      </c>
      <c r="X174" s="71">
        <v>1065.05</v>
      </c>
      <c r="Y174" s="71">
        <v>1005.95</v>
      </c>
      <c r="Z174" s="71">
        <v>979.8</v>
      </c>
      <c r="AA174" s="71">
        <v>783.8</v>
      </c>
      <c r="AB174" s="71">
        <v>7405.63</v>
      </c>
    </row>
    <row r="175" spans="1:28" s="9" customFormat="1" ht="16.5" hidden="1" customHeight="1" x14ac:dyDescent="0.2">
      <c r="A175" s="13" t="s">
        <v>100</v>
      </c>
      <c r="B175" s="20"/>
      <c r="C175" s="9">
        <f>ENERO!$H$18</f>
        <v>66</v>
      </c>
      <c r="D175" s="9">
        <f>FEBRERO!$H$18</f>
        <v>102</v>
      </c>
      <c r="E175" s="9">
        <f>MARZO!$H$18</f>
        <v>96</v>
      </c>
      <c r="F175" s="9">
        <f>ABRIL!$H$18</f>
        <v>89</v>
      </c>
      <c r="G175" s="9">
        <f>MAYO!$H$18</f>
        <v>84</v>
      </c>
      <c r="H175" s="9">
        <f>JUNIO!$H$18</f>
        <v>82</v>
      </c>
      <c r="I175" s="9">
        <f>JULIO!$H$18</f>
        <v>80</v>
      </c>
      <c r="J175" s="9">
        <f>AGOSTO!$H$18</f>
        <v>81</v>
      </c>
      <c r="K175" s="9">
        <f>SEPTIEMBRE!$H$17</f>
        <v>317</v>
      </c>
      <c r="L175" s="9">
        <f>OCTUBRE!$H$18</f>
        <v>69</v>
      </c>
      <c r="M175" s="9">
        <f>NOVIEMBRE!$H$18</f>
        <v>61</v>
      </c>
      <c r="N175" s="9">
        <f>DICIEMBRE!$H$18</f>
        <v>51</v>
      </c>
      <c r="O175" s="9">
        <f>SUM(C175:N175)</f>
        <v>1178</v>
      </c>
      <c r="P175" s="71">
        <v>68</v>
      </c>
      <c r="Q175" s="71">
        <v>66</v>
      </c>
      <c r="R175" s="71">
        <v>55</v>
      </c>
      <c r="S175" s="71">
        <v>52</v>
      </c>
      <c r="T175" s="71">
        <v>50</v>
      </c>
      <c r="U175" s="71">
        <v>46</v>
      </c>
      <c r="V175" s="71">
        <v>43</v>
      </c>
      <c r="W175" s="71">
        <v>42</v>
      </c>
      <c r="X175" s="71">
        <v>102</v>
      </c>
      <c r="Y175" s="71">
        <v>98</v>
      </c>
      <c r="Z175" s="71">
        <v>98</v>
      </c>
      <c r="AA175" s="71">
        <v>75</v>
      </c>
      <c r="AB175" s="71">
        <v>795</v>
      </c>
    </row>
    <row r="176" spans="1:28" s="12" customFormat="1" ht="16.5" hidden="1" customHeight="1" x14ac:dyDescent="0.2">
      <c r="A176" s="11" t="s">
        <v>1</v>
      </c>
      <c r="B176" s="20"/>
      <c r="C176" s="9">
        <f>ENERO!$E$18</f>
        <v>222.26</v>
      </c>
      <c r="D176" s="9">
        <f>FEBRERO!$E$18</f>
        <v>200.24</v>
      </c>
      <c r="E176" s="9">
        <f>MARZO!$E$18</f>
        <v>154.57</v>
      </c>
      <c r="F176" s="9">
        <f>ABRIL!$E$18</f>
        <v>204.51</v>
      </c>
      <c r="G176" s="9">
        <f>MAYO!$E$18</f>
        <v>141.06</v>
      </c>
      <c r="H176" s="9">
        <f>JUNIO!$E$18</f>
        <v>160.22</v>
      </c>
      <c r="I176" s="9">
        <f>JULIO!$E$18</f>
        <v>81.64</v>
      </c>
      <c r="J176" s="9">
        <f>AGOSTO!$E$18</f>
        <v>149.44</v>
      </c>
      <c r="K176" s="9">
        <f>SEPTIEMBRE!$E$18</f>
        <v>176.47</v>
      </c>
      <c r="L176" s="9">
        <f>OCTUBRE!$E$18</f>
        <v>88.73</v>
      </c>
      <c r="M176" s="9">
        <f>NOVIEMBRE!$E$18</f>
        <v>184.13</v>
      </c>
      <c r="N176" s="9">
        <f>DICIEMBRE!$E$18</f>
        <v>143.46</v>
      </c>
      <c r="O176" s="9">
        <f>SUM(C176:N176)</f>
        <v>1906.73</v>
      </c>
      <c r="P176" s="71">
        <v>195.67</v>
      </c>
      <c r="Q176" s="71">
        <v>121.24</v>
      </c>
      <c r="R176" s="71">
        <v>192.55</v>
      </c>
      <c r="S176" s="71">
        <v>86.15</v>
      </c>
      <c r="T176" s="71">
        <v>54.78</v>
      </c>
      <c r="U176" s="71">
        <v>114.29</v>
      </c>
      <c r="V176" s="71">
        <v>109.01</v>
      </c>
      <c r="W176" s="71">
        <v>32.520000000000003</v>
      </c>
      <c r="X176" s="71">
        <v>187.57</v>
      </c>
      <c r="Y176" s="71">
        <v>151.38999999999999</v>
      </c>
      <c r="Z176" s="71">
        <v>171.49</v>
      </c>
      <c r="AA176" s="71">
        <v>141.5</v>
      </c>
      <c r="AB176" s="71">
        <v>1558.16</v>
      </c>
    </row>
    <row r="177" spans="1:28" s="12" customFormat="1" ht="16.5" customHeight="1" x14ac:dyDescent="0.2">
      <c r="A177" s="11" t="s">
        <v>57</v>
      </c>
      <c r="B177" s="51"/>
      <c r="C177" s="51">
        <f>IFERROR(+C174/(C172/(30.4166666666667)),"")</f>
        <v>65.069161427563543</v>
      </c>
      <c r="D177" s="51">
        <f t="shared" ref="D177:O177" si="32">IFERROR(+D174/(D172/(30.4166666666667)),"")</f>
        <v>122.12253164556975</v>
      </c>
      <c r="E177" s="51">
        <f t="shared" si="32"/>
        <v>154.50131440588871</v>
      </c>
      <c r="F177" s="51">
        <f t="shared" si="32"/>
        <v>108.30143588512931</v>
      </c>
      <c r="G177" s="51">
        <f t="shared" si="32"/>
        <v>145.14640397244929</v>
      </c>
      <c r="H177" s="51">
        <f t="shared" si="32"/>
        <v>132.95649331241142</v>
      </c>
      <c r="I177" s="51">
        <f t="shared" si="32"/>
        <v>243.04525739476702</v>
      </c>
      <c r="J177" s="51">
        <f t="shared" si="32"/>
        <v>135.81822322560217</v>
      </c>
      <c r="K177" s="51">
        <f t="shared" si="32"/>
        <v>105.62712069010531</v>
      </c>
      <c r="L177" s="51">
        <f t="shared" si="32"/>
        <v>186.32086251382253</v>
      </c>
      <c r="M177" s="51">
        <f t="shared" si="32"/>
        <v>82.878681254066052</v>
      </c>
      <c r="N177" s="51">
        <f t="shared" si="32"/>
        <v>82.268567792688657</v>
      </c>
      <c r="O177" s="51">
        <f t="shared" si="32"/>
        <v>120.23124318073909</v>
      </c>
      <c r="P177" s="72">
        <v>60.410257982388593</v>
      </c>
      <c r="Q177" s="72">
        <v>99.402378961063206</v>
      </c>
      <c r="R177" s="72">
        <v>50.286431414483502</v>
      </c>
      <c r="S177" s="72">
        <v>108.8503236245956</v>
      </c>
      <c r="T177" s="72">
        <v>159.04508687837045</v>
      </c>
      <c r="U177" s="72">
        <v>70.536697707019201</v>
      </c>
      <c r="V177" s="72">
        <v>66.291028446389575</v>
      </c>
      <c r="W177" s="72">
        <v>220.88525026624092</v>
      </c>
      <c r="X177" s="72">
        <v>126.29735217673827</v>
      </c>
      <c r="Y177" s="72">
        <v>142.4869415727548</v>
      </c>
      <c r="Z177" s="72">
        <v>115.71442438361494</v>
      </c>
      <c r="AA177" s="72">
        <v>112.03281641604021</v>
      </c>
      <c r="AB177" s="72">
        <v>99.348822687090376</v>
      </c>
    </row>
    <row r="178" spans="1:28" s="12" customFormat="1" ht="15" customHeight="1" x14ac:dyDescent="0.2">
      <c r="A178" s="11" t="s">
        <v>49</v>
      </c>
      <c r="B178" s="81"/>
      <c r="C178" s="52">
        <f>IFERROR((C172-C176)*100/C172,"")</f>
        <v>29.782327109594664</v>
      </c>
      <c r="D178" s="52">
        <f t="shared" ref="D178:O178" si="33">IFERROR((D172-D176)*100/D172,"")</f>
        <v>32.408438818565401</v>
      </c>
      <c r="E178" s="52">
        <f t="shared" si="33"/>
        <v>30.342496620099148</v>
      </c>
      <c r="F178" s="52">
        <f t="shared" si="33"/>
        <v>29.887894682711099</v>
      </c>
      <c r="G178" s="52">
        <f t="shared" si="33"/>
        <v>32.215281114848629</v>
      </c>
      <c r="H178" s="52">
        <f t="shared" si="33"/>
        <v>28.168572069042817</v>
      </c>
      <c r="I178" s="52">
        <f t="shared" si="33"/>
        <v>30.341296928327644</v>
      </c>
      <c r="J178" s="52">
        <f t="shared" si="33"/>
        <v>28.973384030418256</v>
      </c>
      <c r="K178" s="52">
        <f t="shared" si="33"/>
        <v>30.909873933129745</v>
      </c>
      <c r="L178" s="52">
        <f t="shared" si="33"/>
        <v>34.58901584961297</v>
      </c>
      <c r="M178" s="52">
        <f t="shared" si="33"/>
        <v>30.892508632337488</v>
      </c>
      <c r="N178" s="52">
        <f t="shared" si="33"/>
        <v>33.614067561314201</v>
      </c>
      <c r="O178" s="52">
        <f t="shared" si="33"/>
        <v>30.883776230366873</v>
      </c>
      <c r="P178" s="73">
        <v>31.44488823488194</v>
      </c>
      <c r="Q178" s="73">
        <v>32.400334541399502</v>
      </c>
      <c r="R178" s="73">
        <v>31.36695776153983</v>
      </c>
      <c r="S178" s="73">
        <v>30.299352750809057</v>
      </c>
      <c r="T178" s="73">
        <v>34.355901737567407</v>
      </c>
      <c r="U178" s="73">
        <v>31.336737759086805</v>
      </c>
      <c r="V178" s="73">
        <v>31.847452328852757</v>
      </c>
      <c r="W178" s="73">
        <v>30.734824281150157</v>
      </c>
      <c r="X178" s="73">
        <v>26.873294346978561</v>
      </c>
      <c r="Y178" s="73">
        <v>29.500791655024688</v>
      </c>
      <c r="Z178" s="73">
        <v>33.414870898854588</v>
      </c>
      <c r="AA178" s="73">
        <v>33.505639097744364</v>
      </c>
      <c r="AB178" s="73">
        <v>31.277152220031674</v>
      </c>
    </row>
    <row r="179" spans="1:28" s="12" customFormat="1" ht="16.5" hidden="1" customHeight="1" x14ac:dyDescent="0.2">
      <c r="A179" s="11" t="s">
        <v>50</v>
      </c>
      <c r="B179" s="20"/>
      <c r="C179" s="14" t="e">
        <f>(SUM($C173:C173)/+SUM(#REF!)-1)</f>
        <v>#REF!</v>
      </c>
      <c r="D179" s="14" t="e">
        <f>(SUM($C173:D173)/+SUM(#REF!)-1)</f>
        <v>#REF!</v>
      </c>
      <c r="E179" s="14" t="e">
        <f>(SUM($C173:E173)/+SUM(#REF!)-1)</f>
        <v>#REF!</v>
      </c>
      <c r="F179" s="14" t="e">
        <f>(SUM($C173:F173)/+SUM(#REF!)-1)</f>
        <v>#REF!</v>
      </c>
      <c r="G179" s="14" t="e">
        <f>(SUM($C173:G173)/+SUM(#REF!)-1)</f>
        <v>#REF!</v>
      </c>
      <c r="H179" s="14" t="e">
        <f>(SUM($C173:H173)/+SUM(#REF!)-1)</f>
        <v>#REF!</v>
      </c>
      <c r="I179" s="14" t="e">
        <f>(SUM($C173:I173)/+SUM(#REF!)-1)</f>
        <v>#REF!</v>
      </c>
      <c r="J179" s="14" t="e">
        <f>(SUM($C173:J173)/+SUM(#REF!)-1)</f>
        <v>#REF!</v>
      </c>
      <c r="K179" s="14" t="e">
        <f>(SUM($C173:K173)/+SUM(#REF!)-1)</f>
        <v>#REF!</v>
      </c>
      <c r="L179" s="14" t="e">
        <f>(SUM($C173:L173)/+SUM(#REF!)-1)</f>
        <v>#REF!</v>
      </c>
      <c r="M179" s="14" t="e">
        <f>(SUM($C173:M173)/+SUM(#REF!)-1)</f>
        <v>#REF!</v>
      </c>
      <c r="N179" s="14" t="e">
        <f>(SUM($C173:N173)/+SUM(#REF!)-1)</f>
        <v>#REF!</v>
      </c>
      <c r="O179" s="14"/>
      <c r="P179" s="74" t="e">
        <v>#REF!</v>
      </c>
      <c r="Q179" s="74" t="e">
        <v>#REF!</v>
      </c>
      <c r="R179" s="74" t="e">
        <v>#REF!</v>
      </c>
      <c r="S179" s="74" t="e">
        <v>#REF!</v>
      </c>
      <c r="T179" s="74" t="e">
        <v>#REF!</v>
      </c>
      <c r="U179" s="74" t="e">
        <v>#REF!</v>
      </c>
      <c r="V179" s="74" t="e">
        <v>#REF!</v>
      </c>
      <c r="W179" s="74" t="e">
        <v>#REF!</v>
      </c>
      <c r="X179" s="74" t="e">
        <v>#REF!</v>
      </c>
      <c r="Y179" s="74" t="e">
        <v>#REF!</v>
      </c>
      <c r="Z179" s="74" t="e">
        <v>#REF!</v>
      </c>
      <c r="AA179" s="74" t="e">
        <v>#REF!</v>
      </c>
      <c r="AB179" s="74"/>
    </row>
    <row r="180" spans="1:28" s="12" customFormat="1" ht="16.5" hidden="1" customHeight="1" x14ac:dyDescent="0.2">
      <c r="A180" s="11" t="s">
        <v>51</v>
      </c>
      <c r="B180" s="20"/>
      <c r="C180" s="14" t="e">
        <f>(SUM($C172:C172)/+SUM(#REF!)-1)</f>
        <v>#REF!</v>
      </c>
      <c r="D180" s="14" t="e">
        <f>(SUM($C172:D172)/+SUM(#REF!)-1)</f>
        <v>#REF!</v>
      </c>
      <c r="E180" s="14" t="e">
        <f>(SUM($C172:E172)/+SUM(#REF!)-1)</f>
        <v>#REF!</v>
      </c>
      <c r="F180" s="14" t="e">
        <f>(SUM($C172:F172)/+SUM(#REF!)-1)</f>
        <v>#REF!</v>
      </c>
      <c r="G180" s="14" t="e">
        <f>(SUM($C172:G172)/+SUM(#REF!)-1)</f>
        <v>#REF!</v>
      </c>
      <c r="H180" s="14" t="e">
        <f>(SUM($C172:H172)/+SUM(#REF!)-1)</f>
        <v>#REF!</v>
      </c>
      <c r="I180" s="14" t="e">
        <f>(SUM($C172:I172)/+SUM(#REF!)-1)</f>
        <v>#REF!</v>
      </c>
      <c r="J180" s="14" t="e">
        <f>(SUM($C172:J172)/+SUM(#REF!)-1)</f>
        <v>#REF!</v>
      </c>
      <c r="K180" s="14" t="e">
        <f>(SUM($C172:K172)/+SUM(#REF!)-1)</f>
        <v>#REF!</v>
      </c>
      <c r="L180" s="14" t="e">
        <f>(SUM($C172:L172)/+SUM(#REF!)-1)</f>
        <v>#REF!</v>
      </c>
      <c r="M180" s="14" t="e">
        <f>(SUM($C172:M172)/+SUM(#REF!)-1)</f>
        <v>#REF!</v>
      </c>
      <c r="N180" s="14" t="e">
        <f>(SUM($C172:N172)/+SUM(#REF!)-1)</f>
        <v>#REF!</v>
      </c>
      <c r="O180" s="14"/>
      <c r="P180" s="74" t="e">
        <v>#REF!</v>
      </c>
      <c r="Q180" s="74" t="e">
        <v>#REF!</v>
      </c>
      <c r="R180" s="74" t="e">
        <v>#REF!</v>
      </c>
      <c r="S180" s="74" t="e">
        <v>#REF!</v>
      </c>
      <c r="T180" s="74" t="e">
        <v>#REF!</v>
      </c>
      <c r="U180" s="74" t="e">
        <v>#REF!</v>
      </c>
      <c r="V180" s="74" t="e">
        <v>#REF!</v>
      </c>
      <c r="W180" s="74" t="e">
        <v>#REF!</v>
      </c>
      <c r="X180" s="74" t="e">
        <v>#REF!</v>
      </c>
      <c r="Y180" s="74" t="e">
        <v>#REF!</v>
      </c>
      <c r="Z180" s="74" t="e">
        <v>#REF!</v>
      </c>
      <c r="AA180" s="74" t="e">
        <v>#REF!</v>
      </c>
      <c r="AB180" s="74"/>
    </row>
    <row r="181" spans="1:28" s="5" customFormat="1" ht="21.75" customHeight="1" x14ac:dyDescent="0.2">
      <c r="A181" s="10" t="s">
        <v>65</v>
      </c>
      <c r="B181" s="15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</row>
    <row r="182" spans="1:28" s="12" customFormat="1" ht="16.5" customHeight="1" x14ac:dyDescent="0.2">
      <c r="A182" s="11" t="s">
        <v>3</v>
      </c>
      <c r="B182" s="20"/>
      <c r="C182" s="9">
        <f>ENERO!$D$19</f>
        <v>2497.69</v>
      </c>
      <c r="D182" s="9">
        <f>FEBRERO!$D$19</f>
        <v>2476.75</v>
      </c>
      <c r="E182" s="9">
        <f>MARZO!$D$19</f>
        <v>2347.9899999999998</v>
      </c>
      <c r="F182" s="9">
        <f>ABRIL!$D$19</f>
        <v>1947.92</v>
      </c>
      <c r="G182" s="9">
        <f>MAYO!$D$19</f>
        <v>4683.72</v>
      </c>
      <c r="H182" s="9">
        <f>JUNIO!$D$19</f>
        <v>5325.7</v>
      </c>
      <c r="I182" s="9">
        <f>JULIO!$D$19</f>
        <v>1146.1199999999999</v>
      </c>
      <c r="J182" s="9">
        <f>AGOSTO!$D$19</f>
        <v>3527.09</v>
      </c>
      <c r="K182" s="9">
        <f>SEPTIEMBRE!$D$19</f>
        <v>1814.92</v>
      </c>
      <c r="L182" s="9">
        <f>OCTUBRE!$D$19</f>
        <v>2402.44</v>
      </c>
      <c r="M182" s="9">
        <f>NOVIEMBRE!$D$19</f>
        <v>1275.3399999999999</v>
      </c>
      <c r="N182" s="9">
        <f>DICIEMBRE!$D$19</f>
        <v>2177.58</v>
      </c>
      <c r="O182" s="9">
        <f>SUM(C182:N182)</f>
        <v>31623.260000000002</v>
      </c>
      <c r="P182" s="71">
        <v>1394.44</v>
      </c>
      <c r="Q182" s="71">
        <v>949.23</v>
      </c>
      <c r="R182" s="71">
        <v>2084.5700000000002</v>
      </c>
      <c r="S182" s="71">
        <v>731.56</v>
      </c>
      <c r="T182" s="71">
        <v>2214.0100000000002</v>
      </c>
      <c r="U182" s="71">
        <v>1681.09</v>
      </c>
      <c r="V182" s="71">
        <v>3110.06</v>
      </c>
      <c r="W182" s="71">
        <v>3419.52</v>
      </c>
      <c r="X182" s="71">
        <v>2283.14</v>
      </c>
      <c r="Y182" s="71">
        <v>2952.81</v>
      </c>
      <c r="Z182" s="71">
        <v>2824.36</v>
      </c>
      <c r="AA182" s="71">
        <v>3944.94</v>
      </c>
      <c r="AB182" s="71">
        <v>27589.73</v>
      </c>
    </row>
    <row r="183" spans="1:28" s="12" customFormat="1" ht="16.5" customHeight="1" x14ac:dyDescent="0.2">
      <c r="A183" s="12" t="s">
        <v>4</v>
      </c>
      <c r="B183" s="20"/>
      <c r="C183" s="9">
        <f>ENERO!$C$19</f>
        <v>21</v>
      </c>
      <c r="D183" s="9">
        <f>FEBRERO!$C$19</f>
        <v>27</v>
      </c>
      <c r="E183" s="9">
        <f>MARZO!$C$19</f>
        <v>19</v>
      </c>
      <c r="F183" s="9">
        <f>ABRIL!$C$19</f>
        <v>17</v>
      </c>
      <c r="G183" s="9">
        <f>MAYO!$C$19</f>
        <v>37</v>
      </c>
      <c r="H183" s="9">
        <f>JUNIO!$C$19</f>
        <v>32</v>
      </c>
      <c r="I183" s="9">
        <f>JULIO!$C$19</f>
        <v>10</v>
      </c>
      <c r="J183" s="9">
        <f>AGOSTO!$C$19</f>
        <v>29</v>
      </c>
      <c r="K183" s="9">
        <f>SEPTIEMBRE!$C$19</f>
        <v>12</v>
      </c>
      <c r="L183" s="9">
        <f>OCTUBRE!$C$19</f>
        <v>19</v>
      </c>
      <c r="M183" s="9">
        <f>NOVIEMBRE!$C$19</f>
        <v>16</v>
      </c>
      <c r="N183" s="9">
        <f>DICIEMBRE!$C$19</f>
        <v>19</v>
      </c>
      <c r="O183" s="9">
        <f>SUM(C183:N183)</f>
        <v>258</v>
      </c>
      <c r="P183" s="71">
        <v>12</v>
      </c>
      <c r="Q183" s="71">
        <v>9</v>
      </c>
      <c r="R183" s="71">
        <v>24</v>
      </c>
      <c r="S183" s="71">
        <v>8</v>
      </c>
      <c r="T183" s="71">
        <v>18</v>
      </c>
      <c r="U183" s="71">
        <v>15</v>
      </c>
      <c r="V183" s="71">
        <v>24</v>
      </c>
      <c r="W183" s="71">
        <v>28</v>
      </c>
      <c r="X183" s="71">
        <v>20</v>
      </c>
      <c r="Y183" s="71">
        <v>28</v>
      </c>
      <c r="Z183" s="71">
        <v>25</v>
      </c>
      <c r="AA183" s="71">
        <v>31</v>
      </c>
      <c r="AB183" s="71">
        <v>242</v>
      </c>
    </row>
    <row r="184" spans="1:28" s="12" customFormat="1" ht="16.5" customHeight="1" x14ac:dyDescent="0.2">
      <c r="A184" s="11" t="s">
        <v>55</v>
      </c>
      <c r="B184" s="20"/>
      <c r="C184" s="9">
        <f>ENERO!$I$19</f>
        <v>15.8</v>
      </c>
      <c r="D184" s="9">
        <f>FEBRERO!$I$19</f>
        <v>15.8</v>
      </c>
      <c r="E184" s="9">
        <f>MARZO!$I$19</f>
        <v>141</v>
      </c>
      <c r="F184" s="9">
        <f>ABRIL!$I$19</f>
        <v>116</v>
      </c>
      <c r="G184" s="9">
        <f>MAYO!$I$19</f>
        <v>41</v>
      </c>
      <c r="H184" s="9">
        <f>JUNIO!$I$19</f>
        <v>16</v>
      </c>
      <c r="I184" s="9">
        <f>JULIO!$I$19</f>
        <v>16</v>
      </c>
      <c r="J184" s="9">
        <f>AGOSTO!$I$19</f>
        <v>16</v>
      </c>
      <c r="K184" s="9">
        <f>SEPTIEMBRE!$I$19</f>
        <v>16</v>
      </c>
      <c r="L184" s="9">
        <f>OCTUBRE!$I$19</f>
        <v>0</v>
      </c>
      <c r="M184" s="9">
        <f>NOVIEMBRE!$I$19</f>
        <v>10.35</v>
      </c>
      <c r="N184" s="9">
        <f>DICIEMBRE!$I$19</f>
        <v>10.35</v>
      </c>
      <c r="O184" s="9">
        <f>SUM(C184:N184)</f>
        <v>414.30000000000007</v>
      </c>
      <c r="P184" s="71">
        <v>91.7</v>
      </c>
      <c r="Q184" s="71">
        <v>92.1</v>
      </c>
      <c r="R184" s="71">
        <v>303.69</v>
      </c>
      <c r="S184" s="71">
        <v>66.599999999999994</v>
      </c>
      <c r="T184" s="71">
        <v>136.63</v>
      </c>
      <c r="U184" s="71">
        <v>15.8</v>
      </c>
      <c r="V184" s="71">
        <v>15.8</v>
      </c>
      <c r="W184" s="71">
        <v>15.8</v>
      </c>
      <c r="X184" s="71">
        <v>22.15</v>
      </c>
      <c r="Y184" s="71">
        <v>15.8</v>
      </c>
      <c r="Z184" s="71">
        <v>15.8</v>
      </c>
      <c r="AA184" s="71">
        <v>15.8</v>
      </c>
      <c r="AB184" s="71">
        <v>807.66999999999973</v>
      </c>
    </row>
    <row r="185" spans="1:28" s="9" customFormat="1" ht="16.5" hidden="1" customHeight="1" x14ac:dyDescent="0.2">
      <c r="A185" s="13" t="s">
        <v>100</v>
      </c>
      <c r="B185" s="20"/>
      <c r="C185" s="9">
        <f>ENERO!$H$19</f>
        <v>2</v>
      </c>
      <c r="D185" s="9">
        <f>FEBRERO!$H$19</f>
        <v>2</v>
      </c>
      <c r="E185" s="9">
        <f>MARZO!$H$19</f>
        <v>7</v>
      </c>
      <c r="F185" s="9">
        <f>ABRIL!$H$19</f>
        <v>6</v>
      </c>
      <c r="G185" s="9">
        <f>MAYO!$H$19</f>
        <v>3</v>
      </c>
      <c r="H185" s="9">
        <f>JUNIO!$H$19</f>
        <v>2</v>
      </c>
      <c r="I185" s="9">
        <f>JULIO!$H$19</f>
        <v>2</v>
      </c>
      <c r="J185" s="9">
        <f>AGOSTO!$H$19</f>
        <v>2</v>
      </c>
      <c r="K185" s="9">
        <f>SEPTIEMBRE!$H$18</f>
        <v>79</v>
      </c>
      <c r="L185" s="9">
        <f>OCTUBRE!$H$19</f>
        <v>1</v>
      </c>
      <c r="M185" s="9">
        <f>NOVIEMBRE!$H$19</f>
        <v>2</v>
      </c>
      <c r="N185" s="9">
        <f>DICIEMBRE!$H$19</f>
        <v>2</v>
      </c>
      <c r="O185" s="9">
        <f>SUM(C185:N185)</f>
        <v>110</v>
      </c>
      <c r="P185" s="71">
        <v>5</v>
      </c>
      <c r="Q185" s="71">
        <v>5</v>
      </c>
      <c r="R185" s="71">
        <v>7</v>
      </c>
      <c r="S185" s="71">
        <v>4</v>
      </c>
      <c r="T185" s="71">
        <v>3</v>
      </c>
      <c r="U185" s="71">
        <v>2</v>
      </c>
      <c r="V185" s="71">
        <v>2</v>
      </c>
      <c r="W185" s="71">
        <v>2</v>
      </c>
      <c r="X185" s="71">
        <v>2</v>
      </c>
      <c r="Y185" s="71">
        <v>2</v>
      </c>
      <c r="Z185" s="71">
        <v>2</v>
      </c>
      <c r="AA185" s="71">
        <v>2</v>
      </c>
      <c r="AB185" s="71">
        <v>38</v>
      </c>
    </row>
    <row r="186" spans="1:28" s="12" customFormat="1" ht="16.5" hidden="1" customHeight="1" x14ac:dyDescent="0.2">
      <c r="A186" s="11" t="s">
        <v>1</v>
      </c>
      <c r="B186" s="20"/>
      <c r="C186" s="9">
        <f>ENERO!$E$19</f>
        <v>2107.0100000000002</v>
      </c>
      <c r="D186" s="9">
        <f>FEBRERO!$E$19</f>
        <v>2093.4499999999998</v>
      </c>
      <c r="E186" s="9">
        <f>MARZO!$E$19</f>
        <v>1979.5</v>
      </c>
      <c r="F186" s="9">
        <f>ABRIL!$E$19</f>
        <v>1640.33</v>
      </c>
      <c r="G186" s="9">
        <f>MAYO!$E$19</f>
        <v>3950.57</v>
      </c>
      <c r="H186" s="9">
        <f>JUNIO!$E$19</f>
        <v>4307.9799999999996</v>
      </c>
      <c r="I186" s="9">
        <f>JULIO!$E$19</f>
        <v>963.56</v>
      </c>
      <c r="J186" s="9">
        <f>AGOSTO!$E$19</f>
        <v>2980.19</v>
      </c>
      <c r="K186" s="9">
        <f>SEPTIEMBRE!$E$19</f>
        <v>1541.7</v>
      </c>
      <c r="L186" s="9">
        <f>OCTUBRE!$E$19</f>
        <v>2029.41</v>
      </c>
      <c r="M186" s="9">
        <f>NOVIEMBRE!$E$19</f>
        <v>1032.6300000000001</v>
      </c>
      <c r="N186" s="9">
        <f>DICIEMBRE!$E$19</f>
        <v>1832.06</v>
      </c>
      <c r="O186" s="9">
        <f>SUM(C186:N186)</f>
        <v>26458.390000000003</v>
      </c>
      <c r="P186" s="71">
        <v>1172.52</v>
      </c>
      <c r="Q186" s="71">
        <v>796.82</v>
      </c>
      <c r="R186" s="71">
        <v>1739.47</v>
      </c>
      <c r="S186" s="71">
        <v>611.05999999999995</v>
      </c>
      <c r="T186" s="71">
        <v>1869.1</v>
      </c>
      <c r="U186" s="71">
        <v>1413.06</v>
      </c>
      <c r="V186" s="71">
        <v>2610.0100000000002</v>
      </c>
      <c r="W186" s="71">
        <v>2896.6</v>
      </c>
      <c r="X186" s="71">
        <v>1923.96</v>
      </c>
      <c r="Y186" s="71">
        <v>2492.3000000000002</v>
      </c>
      <c r="Z186" s="71">
        <v>2377.73</v>
      </c>
      <c r="AA186" s="71">
        <v>3346.05</v>
      </c>
      <c r="AB186" s="71">
        <v>23248.68</v>
      </c>
    </row>
    <row r="187" spans="1:28" s="12" customFormat="1" ht="16.5" customHeight="1" x14ac:dyDescent="0.2">
      <c r="A187" s="11" t="s">
        <v>57</v>
      </c>
      <c r="B187" s="51"/>
      <c r="C187" s="51">
        <f>IFERROR(+C184/(C182/(30.4166666666667)),"")</f>
        <v>0.19241112120933096</v>
      </c>
      <c r="D187" s="51">
        <f t="shared" ref="D187:O187" si="34">IFERROR(+D184/(D182/(30.4166666666667)),"")</f>
        <v>0.19403788567006516</v>
      </c>
      <c r="E187" s="51">
        <f t="shared" si="34"/>
        <v>1.8265622937065342</v>
      </c>
      <c r="F187" s="51">
        <f t="shared" si="34"/>
        <v>1.8113337987870841</v>
      </c>
      <c r="G187" s="51">
        <f t="shared" si="34"/>
        <v>0.26625915582770421</v>
      </c>
      <c r="H187" s="51">
        <f t="shared" si="34"/>
        <v>9.1380788753904124E-2</v>
      </c>
      <c r="I187" s="51">
        <f t="shared" si="34"/>
        <v>0.42462104026338193</v>
      </c>
      <c r="J187" s="51">
        <f t="shared" si="34"/>
        <v>0.13797965650626073</v>
      </c>
      <c r="K187" s="51">
        <f t="shared" si="34"/>
        <v>0.2681477236829542</v>
      </c>
      <c r="L187" s="51">
        <f t="shared" si="34"/>
        <v>0</v>
      </c>
      <c r="M187" s="51">
        <f t="shared" si="34"/>
        <v>0.24684593912211672</v>
      </c>
      <c r="N187" s="51">
        <f t="shared" si="34"/>
        <v>0.14456988951037406</v>
      </c>
      <c r="O187" s="51">
        <f t="shared" si="34"/>
        <v>0.39849228068200476</v>
      </c>
      <c r="P187" s="72">
        <v>2.0002354589177997</v>
      </c>
      <c r="Q187" s="72">
        <v>2.9512078210760331</v>
      </c>
      <c r="R187" s="72">
        <v>4.4312436137908584</v>
      </c>
      <c r="S187" s="72">
        <v>2.7690825086117368</v>
      </c>
      <c r="T187" s="72">
        <v>1.8770597994890132</v>
      </c>
      <c r="U187" s="72">
        <v>0.28587602884636393</v>
      </c>
      <c r="V187" s="72">
        <v>0.15452542180322371</v>
      </c>
      <c r="W187" s="72">
        <v>0.14054116757127721</v>
      </c>
      <c r="X187" s="72">
        <v>0.29508885423875336</v>
      </c>
      <c r="Y187" s="72">
        <v>0.16275457389176204</v>
      </c>
      <c r="Z187" s="72">
        <v>0.17015654283920387</v>
      </c>
      <c r="AA187" s="72">
        <v>0.12182272311703951</v>
      </c>
      <c r="AB187" s="72">
        <v>0.89042658868595981</v>
      </c>
    </row>
    <row r="188" spans="1:28" s="12" customFormat="1" ht="15" customHeight="1" x14ac:dyDescent="0.2">
      <c r="A188" s="11" t="s">
        <v>49</v>
      </c>
      <c r="B188" s="81"/>
      <c r="C188" s="52">
        <f>IFERROR((C182-C186)*100/C182,"")</f>
        <v>15.64165288726783</v>
      </c>
      <c r="D188" s="52">
        <f t="shared" ref="D188:O188" si="35">IFERROR((D182-D186)*100/D182,"")</f>
        <v>15.475926112849507</v>
      </c>
      <c r="E188" s="52">
        <f t="shared" si="35"/>
        <v>15.693848781298039</v>
      </c>
      <c r="F188" s="52">
        <f t="shared" si="35"/>
        <v>15.79068955603927</v>
      </c>
      <c r="G188" s="52">
        <f t="shared" si="35"/>
        <v>15.65315603836267</v>
      </c>
      <c r="H188" s="52">
        <f t="shared" si="35"/>
        <v>19.109600615881487</v>
      </c>
      <c r="I188" s="52">
        <f t="shared" si="35"/>
        <v>15.928524063797852</v>
      </c>
      <c r="J188" s="52">
        <f t="shared" si="35"/>
        <v>15.505700166426148</v>
      </c>
      <c r="K188" s="52">
        <f t="shared" si="35"/>
        <v>15.054107068080137</v>
      </c>
      <c r="L188" s="52">
        <f t="shared" si="35"/>
        <v>15.527130750403757</v>
      </c>
      <c r="M188" s="52">
        <f t="shared" si="35"/>
        <v>19.031003497106642</v>
      </c>
      <c r="N188" s="52">
        <f t="shared" si="35"/>
        <v>15.867155282469531</v>
      </c>
      <c r="O188" s="52">
        <f t="shared" si="35"/>
        <v>16.33250335354419</v>
      </c>
      <c r="P188" s="73">
        <v>15.914632397234737</v>
      </c>
      <c r="Q188" s="73">
        <v>16.056171844547681</v>
      </c>
      <c r="R188" s="73">
        <v>16.554972968046172</v>
      </c>
      <c r="S188" s="73">
        <v>16.471649625457928</v>
      </c>
      <c r="T188" s="73">
        <v>15.578520422220327</v>
      </c>
      <c r="U188" s="73">
        <v>15.943822163001384</v>
      </c>
      <c r="V188" s="73">
        <v>16.078467939525272</v>
      </c>
      <c r="W188" s="73">
        <v>15.292204753883588</v>
      </c>
      <c r="X188" s="73">
        <v>15.731842988165416</v>
      </c>
      <c r="Y188" s="73">
        <v>15.595652954304537</v>
      </c>
      <c r="Z188" s="73">
        <v>15.81349403050603</v>
      </c>
      <c r="AA188" s="73">
        <v>15.181219486227924</v>
      </c>
      <c r="AB188" s="73">
        <v>15.734296783622019</v>
      </c>
    </row>
    <row r="189" spans="1:28" s="12" customFormat="1" ht="16.5" hidden="1" customHeight="1" x14ac:dyDescent="0.2">
      <c r="A189" s="11" t="s">
        <v>50</v>
      </c>
      <c r="B189" s="20"/>
      <c r="C189" s="14" t="e">
        <f>(SUM($C183:C183)/+SUM(#REF!)-1)</f>
        <v>#REF!</v>
      </c>
      <c r="D189" s="14" t="e">
        <f>(SUM($C183:D183)/+SUM(#REF!)-1)</f>
        <v>#REF!</v>
      </c>
      <c r="E189" s="14" t="e">
        <f>(SUM($C183:E183)/+SUM(#REF!)-1)</f>
        <v>#REF!</v>
      </c>
      <c r="F189" s="14" t="e">
        <f>(SUM($C183:F183)/+SUM(#REF!)-1)</f>
        <v>#REF!</v>
      </c>
      <c r="G189" s="14" t="e">
        <f>(SUM($C183:G183)/+SUM(#REF!)-1)</f>
        <v>#REF!</v>
      </c>
      <c r="H189" s="14" t="e">
        <f>(SUM($C183:H183)/+SUM(#REF!)-1)</f>
        <v>#REF!</v>
      </c>
      <c r="I189" s="14" t="e">
        <f>(SUM($C183:I183)/+SUM(#REF!)-1)</f>
        <v>#REF!</v>
      </c>
      <c r="J189" s="14" t="e">
        <f>(SUM($C183:J183)/+SUM(#REF!)-1)</f>
        <v>#REF!</v>
      </c>
      <c r="K189" s="14" t="e">
        <f>(SUM($C183:K183)/+SUM(#REF!)-1)</f>
        <v>#REF!</v>
      </c>
      <c r="L189" s="14" t="e">
        <f>(SUM($C183:L183)/+SUM(#REF!)-1)</f>
        <v>#REF!</v>
      </c>
      <c r="M189" s="14" t="e">
        <f>(SUM($C183:M183)/+SUM(#REF!)-1)</f>
        <v>#REF!</v>
      </c>
      <c r="N189" s="14" t="e">
        <f>(SUM($C183:N183)/+SUM(#REF!)-1)</f>
        <v>#REF!</v>
      </c>
      <c r="O189" s="14"/>
      <c r="P189" s="74" t="e">
        <v>#REF!</v>
      </c>
      <c r="Q189" s="74" t="e">
        <v>#REF!</v>
      </c>
      <c r="R189" s="74" t="e">
        <v>#REF!</v>
      </c>
      <c r="S189" s="74" t="e">
        <v>#REF!</v>
      </c>
      <c r="T189" s="74" t="e">
        <v>#REF!</v>
      </c>
      <c r="U189" s="74" t="e">
        <v>#REF!</v>
      </c>
      <c r="V189" s="74" t="e">
        <v>#REF!</v>
      </c>
      <c r="W189" s="74" t="e">
        <v>#REF!</v>
      </c>
      <c r="X189" s="74" t="e">
        <v>#REF!</v>
      </c>
      <c r="Y189" s="74" t="e">
        <v>#REF!</v>
      </c>
      <c r="Z189" s="74" t="e">
        <v>#REF!</v>
      </c>
      <c r="AA189" s="74" t="e">
        <v>#REF!</v>
      </c>
      <c r="AB189" s="74"/>
    </row>
    <row r="190" spans="1:28" s="12" customFormat="1" ht="16.5" hidden="1" customHeight="1" x14ac:dyDescent="0.2">
      <c r="A190" s="11" t="s">
        <v>51</v>
      </c>
      <c r="B190" s="20"/>
      <c r="C190" s="14" t="e">
        <f>(SUM($C182:C182)/+SUM(#REF!)-1)</f>
        <v>#REF!</v>
      </c>
      <c r="D190" s="14" t="e">
        <f>(SUM($C182:D182)/+SUM(#REF!)-1)</f>
        <v>#REF!</v>
      </c>
      <c r="E190" s="14" t="e">
        <f>(SUM($C182:E182)/+SUM(#REF!)-1)</f>
        <v>#REF!</v>
      </c>
      <c r="F190" s="14" t="e">
        <f>(SUM($C182:F182)/+SUM(#REF!)-1)</f>
        <v>#REF!</v>
      </c>
      <c r="G190" s="14" t="e">
        <f>(SUM($C182:G182)/+SUM(#REF!)-1)</f>
        <v>#REF!</v>
      </c>
      <c r="H190" s="14" t="e">
        <f>(SUM($C182:H182)/+SUM(#REF!)-1)</f>
        <v>#REF!</v>
      </c>
      <c r="I190" s="14" t="e">
        <f>(SUM($C182:I182)/+SUM(#REF!)-1)</f>
        <v>#REF!</v>
      </c>
      <c r="J190" s="14" t="e">
        <f>(SUM($C182:J182)/+SUM(#REF!)-1)</f>
        <v>#REF!</v>
      </c>
      <c r="K190" s="14" t="e">
        <f>(SUM($C182:K182)/+SUM(#REF!)-1)</f>
        <v>#REF!</v>
      </c>
      <c r="L190" s="14" t="e">
        <f>(SUM($C182:L182)/+SUM(#REF!)-1)</f>
        <v>#REF!</v>
      </c>
      <c r="M190" s="14" t="e">
        <f>(SUM($C182:M182)/+SUM(#REF!)-1)</f>
        <v>#REF!</v>
      </c>
      <c r="N190" s="14" t="e">
        <f>(SUM($C182:N182)/+SUM(#REF!)-1)</f>
        <v>#REF!</v>
      </c>
      <c r="O190" s="14"/>
      <c r="P190" s="74" t="e">
        <v>#REF!</v>
      </c>
      <c r="Q190" s="74" t="e">
        <v>#REF!</v>
      </c>
      <c r="R190" s="74" t="e">
        <v>#REF!</v>
      </c>
      <c r="S190" s="74" t="e">
        <v>#REF!</v>
      </c>
      <c r="T190" s="74" t="e">
        <v>#REF!</v>
      </c>
      <c r="U190" s="74" t="e">
        <v>#REF!</v>
      </c>
      <c r="V190" s="74" t="e">
        <v>#REF!</v>
      </c>
      <c r="W190" s="74" t="e">
        <v>#REF!</v>
      </c>
      <c r="X190" s="74" t="e">
        <v>#REF!</v>
      </c>
      <c r="Y190" s="74" t="e">
        <v>#REF!</v>
      </c>
      <c r="Z190" s="74" t="e">
        <v>#REF!</v>
      </c>
      <c r="AA190" s="74" t="e">
        <v>#REF!</v>
      </c>
      <c r="AB190" s="74"/>
    </row>
    <row r="191" spans="1:28" s="5" customFormat="1" ht="21.75" customHeight="1" x14ac:dyDescent="0.2">
      <c r="A191" s="10" t="s">
        <v>66</v>
      </c>
      <c r="B191" s="15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</row>
    <row r="192" spans="1:28" s="12" customFormat="1" ht="16.5" customHeight="1" x14ac:dyDescent="0.2">
      <c r="A192" s="11" t="s">
        <v>3</v>
      </c>
      <c r="B192" s="20"/>
      <c r="C192" s="9">
        <f>ENERO!$D$20</f>
        <v>1181.82</v>
      </c>
      <c r="D192" s="9">
        <f>FEBRERO!$D$20</f>
        <v>1208.74</v>
      </c>
      <c r="E192" s="9">
        <f>MARZO!$D$20</f>
        <v>1356.04</v>
      </c>
      <c r="F192" s="9">
        <f>ABRIL!$D$20</f>
        <v>1442.73</v>
      </c>
      <c r="G192" s="9">
        <f>MAYO!$D$20</f>
        <v>1574.67</v>
      </c>
      <c r="H192" s="9">
        <f>JUNIO!$D$20</f>
        <v>1078.93</v>
      </c>
      <c r="I192" s="9">
        <f>JULIO!$D$20</f>
        <v>1327.03</v>
      </c>
      <c r="J192" s="9">
        <f>AGOSTO!$D$20</f>
        <v>1444.19</v>
      </c>
      <c r="K192" s="9">
        <f>SEPTIEMBRE!$D$20</f>
        <v>1080.54</v>
      </c>
      <c r="L192" s="9">
        <f>OCTUBRE!$D$20</f>
        <v>1582.18</v>
      </c>
      <c r="M192" s="9">
        <f>NOVIEMBRE!$D$20</f>
        <v>1114.6600000000001</v>
      </c>
      <c r="N192" s="9">
        <f>DICIEMBRE!$D$20</f>
        <v>1437.7</v>
      </c>
      <c r="O192" s="9">
        <f>SUM(C192:N192)</f>
        <v>15829.230000000003</v>
      </c>
      <c r="P192" s="71">
        <v>1569</v>
      </c>
      <c r="Q192" s="71">
        <v>1491.12</v>
      </c>
      <c r="R192" s="71">
        <v>1273.1600000000001</v>
      </c>
      <c r="S192" s="71">
        <v>746.21</v>
      </c>
      <c r="T192" s="71">
        <v>1698.91</v>
      </c>
      <c r="U192" s="71">
        <v>1002.72</v>
      </c>
      <c r="V192" s="71">
        <v>1694.66</v>
      </c>
      <c r="W192" s="71">
        <v>1099.95</v>
      </c>
      <c r="X192" s="71">
        <v>1312.47</v>
      </c>
      <c r="Y192" s="71">
        <v>1275.69</v>
      </c>
      <c r="Z192" s="71">
        <v>1433</v>
      </c>
      <c r="AA192" s="71">
        <v>1726.95</v>
      </c>
      <c r="AB192" s="71">
        <v>16323.840000000002</v>
      </c>
    </row>
    <row r="193" spans="1:28" s="12" customFormat="1" ht="16.5" customHeight="1" x14ac:dyDescent="0.2">
      <c r="A193" s="12" t="s">
        <v>4</v>
      </c>
      <c r="B193" s="20"/>
      <c r="C193" s="9">
        <f>ENERO!$C$20</f>
        <v>31</v>
      </c>
      <c r="D193" s="9">
        <f>FEBRERO!$C$20</f>
        <v>29</v>
      </c>
      <c r="E193" s="9">
        <f>MARZO!$C$20</f>
        <v>32</v>
      </c>
      <c r="F193" s="9">
        <f>ABRIL!$C$20</f>
        <v>35</v>
      </c>
      <c r="G193" s="9">
        <f>MAYO!$C$20</f>
        <v>38</v>
      </c>
      <c r="H193" s="9">
        <f>JUNIO!$C$20</f>
        <v>27</v>
      </c>
      <c r="I193" s="9">
        <f>JULIO!$C$20</f>
        <v>34</v>
      </c>
      <c r="J193" s="9">
        <f>AGOSTO!$C$20</f>
        <v>35</v>
      </c>
      <c r="K193" s="9">
        <f>SEPTIEMBRE!$C$20</f>
        <v>26</v>
      </c>
      <c r="L193" s="9">
        <f>OCTUBRE!$C$20</f>
        <v>37</v>
      </c>
      <c r="M193" s="9">
        <f>NOVIEMBRE!$C$20</f>
        <v>28</v>
      </c>
      <c r="N193" s="9">
        <f>DICIEMBRE!$C$20</f>
        <v>34</v>
      </c>
      <c r="O193" s="9">
        <f>SUM(C193:N193)</f>
        <v>386</v>
      </c>
      <c r="P193" s="71">
        <v>38</v>
      </c>
      <c r="Q193" s="71">
        <v>34</v>
      </c>
      <c r="R193" s="71">
        <v>32</v>
      </c>
      <c r="S193" s="71">
        <v>19</v>
      </c>
      <c r="T193" s="71">
        <v>42</v>
      </c>
      <c r="U193" s="71">
        <v>25</v>
      </c>
      <c r="V193" s="71">
        <v>44</v>
      </c>
      <c r="W193" s="71">
        <v>27</v>
      </c>
      <c r="X193" s="71">
        <v>33</v>
      </c>
      <c r="Y193" s="71">
        <v>30</v>
      </c>
      <c r="Z193" s="71">
        <v>36</v>
      </c>
      <c r="AA193" s="71">
        <v>42</v>
      </c>
      <c r="AB193" s="71">
        <v>402</v>
      </c>
    </row>
    <row r="194" spans="1:28" s="12" customFormat="1" ht="16.5" customHeight="1" x14ac:dyDescent="0.2">
      <c r="A194" s="11" t="s">
        <v>55</v>
      </c>
      <c r="B194" s="20"/>
      <c r="C194" s="9">
        <f>ENERO!$I$20</f>
        <v>1310.7</v>
      </c>
      <c r="D194" s="9">
        <f>FEBRERO!$I$20</f>
        <v>1009.3</v>
      </c>
      <c r="E194" s="9">
        <f>MARZO!$I$20</f>
        <v>837.67</v>
      </c>
      <c r="F194" s="9">
        <f>ABRIL!$I$20</f>
        <v>1004.02</v>
      </c>
      <c r="G194" s="9">
        <f>MAYO!$I$20</f>
        <v>1040.76</v>
      </c>
      <c r="H194" s="9">
        <f>JUNIO!$I$20</f>
        <v>1110.21</v>
      </c>
      <c r="I194" s="9">
        <f>JULIO!$I$20</f>
        <v>938.55</v>
      </c>
      <c r="J194" s="9">
        <f>AGOSTO!$I$20</f>
        <v>562.79999999999995</v>
      </c>
      <c r="K194" s="9">
        <f>SEPTIEMBRE!$I$20</f>
        <v>1160.82</v>
      </c>
      <c r="L194" s="9">
        <f>OCTUBRE!$I$20</f>
        <v>882.68</v>
      </c>
      <c r="M194" s="9">
        <f>NOVIEMBRE!$I$20</f>
        <v>1164.18</v>
      </c>
      <c r="N194" s="9">
        <f>DICIEMBRE!$I$20</f>
        <v>789.85</v>
      </c>
      <c r="O194" s="9">
        <f>SUM(C194:N194)</f>
        <v>11811.540000000003</v>
      </c>
      <c r="P194" s="71">
        <v>571.37</v>
      </c>
      <c r="Q194" s="71">
        <v>588.15</v>
      </c>
      <c r="R194" s="71">
        <v>784.04</v>
      </c>
      <c r="S194" s="71">
        <v>869.48</v>
      </c>
      <c r="T194" s="71">
        <v>818.08</v>
      </c>
      <c r="U194" s="71">
        <v>1153.9100000000001</v>
      </c>
      <c r="V194" s="71">
        <v>806.53</v>
      </c>
      <c r="W194" s="71">
        <v>716.45</v>
      </c>
      <c r="X194" s="71">
        <v>1115.68</v>
      </c>
      <c r="Y194" s="71">
        <v>952.65</v>
      </c>
      <c r="Z194" s="71">
        <v>610.79</v>
      </c>
      <c r="AA194" s="71">
        <v>786.84</v>
      </c>
      <c r="AB194" s="71">
        <v>9773.9700000000012</v>
      </c>
    </row>
    <row r="195" spans="1:28" s="9" customFormat="1" ht="16.5" hidden="1" customHeight="1" x14ac:dyDescent="0.2">
      <c r="A195" s="13" t="s">
        <v>100</v>
      </c>
      <c r="B195" s="20"/>
      <c r="C195" s="9">
        <f>ENERO!$H$20</f>
        <v>31</v>
      </c>
      <c r="D195" s="9">
        <f>FEBRERO!$H$20</f>
        <v>23</v>
      </c>
      <c r="E195" s="9">
        <f>MARZO!$H$20</f>
        <v>20</v>
      </c>
      <c r="F195" s="9">
        <f>ABRIL!$H$20</f>
        <v>24</v>
      </c>
      <c r="G195" s="9">
        <f>MAYO!$H$20</f>
        <v>26</v>
      </c>
      <c r="H195" s="9">
        <f>JUNIO!$H$20</f>
        <v>27</v>
      </c>
      <c r="I195" s="9">
        <f>JULIO!$H$20</f>
        <v>23</v>
      </c>
      <c r="J195" s="9">
        <f>AGOSTO!$H$20</f>
        <v>14</v>
      </c>
      <c r="K195" s="9">
        <f>SEPTIEMBRE!$H$19</f>
        <v>3</v>
      </c>
      <c r="L195" s="9">
        <f>OCTUBRE!$H$20</f>
        <v>21</v>
      </c>
      <c r="M195" s="9">
        <f>NOVIEMBRE!$H$20</f>
        <v>27</v>
      </c>
      <c r="N195" s="9">
        <f>DICIEMBRE!$H$20</f>
        <v>17</v>
      </c>
      <c r="O195" s="9">
        <f>SUM(C195:N195)</f>
        <v>256</v>
      </c>
      <c r="P195" s="71">
        <v>12</v>
      </c>
      <c r="Q195" s="71">
        <v>13</v>
      </c>
      <c r="R195" s="71">
        <v>19</v>
      </c>
      <c r="S195" s="71">
        <v>20</v>
      </c>
      <c r="T195" s="71">
        <v>18</v>
      </c>
      <c r="U195" s="71">
        <v>28</v>
      </c>
      <c r="V195" s="71">
        <v>19</v>
      </c>
      <c r="W195" s="71">
        <v>18</v>
      </c>
      <c r="X195" s="71">
        <v>28</v>
      </c>
      <c r="Y195" s="71">
        <v>23</v>
      </c>
      <c r="Z195" s="71">
        <v>15</v>
      </c>
      <c r="AA195" s="71">
        <v>19</v>
      </c>
      <c r="AB195" s="71">
        <v>232</v>
      </c>
    </row>
    <row r="196" spans="1:28" s="12" customFormat="1" ht="16.5" hidden="1" customHeight="1" x14ac:dyDescent="0.2">
      <c r="A196" s="11" t="s">
        <v>1</v>
      </c>
      <c r="B196" s="20"/>
      <c r="C196" s="9">
        <f>ENERO!$E$20</f>
        <v>850.8</v>
      </c>
      <c r="D196" s="9">
        <f>FEBRERO!$E$20</f>
        <v>824.85</v>
      </c>
      <c r="E196" s="9">
        <f>MARZO!$E$20</f>
        <v>965.9</v>
      </c>
      <c r="F196" s="9">
        <f>ABRIL!$E$20</f>
        <v>1026.23</v>
      </c>
      <c r="G196" s="9">
        <f>MAYO!$E$20</f>
        <v>1109.8399999999999</v>
      </c>
      <c r="H196" s="9">
        <f>JUNIO!$E$20</f>
        <v>736.63</v>
      </c>
      <c r="I196" s="9">
        <f>JULIO!$E$20</f>
        <v>927.3</v>
      </c>
      <c r="J196" s="9">
        <f>AGOSTO!$E$20</f>
        <v>1048.04</v>
      </c>
      <c r="K196" s="9">
        <f>SEPTIEMBRE!$E$20</f>
        <v>749.68</v>
      </c>
      <c r="L196" s="9">
        <f>OCTUBRE!$E$20</f>
        <v>1062.48</v>
      </c>
      <c r="M196" s="9">
        <f>NOVIEMBRE!$E$20</f>
        <v>804.68</v>
      </c>
      <c r="N196" s="9">
        <f>DICIEMBRE!$E$20</f>
        <v>1016.82</v>
      </c>
      <c r="O196" s="9">
        <f>SUM(C196:N196)</f>
        <v>11123.25</v>
      </c>
      <c r="P196" s="71">
        <v>1226.0999999999999</v>
      </c>
      <c r="Q196" s="71">
        <v>1095.24</v>
      </c>
      <c r="R196" s="71">
        <v>889.41</v>
      </c>
      <c r="S196" s="71">
        <v>503.64</v>
      </c>
      <c r="T196" s="71">
        <v>1229.77</v>
      </c>
      <c r="U196" s="71">
        <v>723.49</v>
      </c>
      <c r="V196" s="71">
        <v>1192.29</v>
      </c>
      <c r="W196" s="71">
        <v>857.35</v>
      </c>
      <c r="X196" s="71">
        <v>923.99</v>
      </c>
      <c r="Y196" s="71">
        <v>924.97</v>
      </c>
      <c r="Z196" s="71">
        <v>1054.56</v>
      </c>
      <c r="AA196" s="71">
        <v>1224.3399999999999</v>
      </c>
      <c r="AB196" s="71">
        <v>11845.15</v>
      </c>
    </row>
    <row r="197" spans="1:28" s="12" customFormat="1" ht="16.5" customHeight="1" x14ac:dyDescent="0.2">
      <c r="A197" s="11" t="s">
        <v>57</v>
      </c>
      <c r="B197" s="51"/>
      <c r="C197" s="51">
        <f>IFERROR(+C194/(C192/(30.4166666666667)),"")</f>
        <v>33.733669255893489</v>
      </c>
      <c r="D197" s="51">
        <f t="shared" ref="D197:O197" si="36">IFERROR(+D194/(D192/(30.4166666666667)),"")</f>
        <v>25.397969510950823</v>
      </c>
      <c r="E197" s="51">
        <f t="shared" si="36"/>
        <v>18.789364005978211</v>
      </c>
      <c r="F197" s="51">
        <f t="shared" si="36"/>
        <v>21.16746838747839</v>
      </c>
      <c r="G197" s="51">
        <f t="shared" si="36"/>
        <v>20.103545504772448</v>
      </c>
      <c r="H197" s="51">
        <f t="shared" si="36"/>
        <v>31.298497122148831</v>
      </c>
      <c r="I197" s="51">
        <f t="shared" si="36"/>
        <v>21.512371611794784</v>
      </c>
      <c r="J197" s="51">
        <f t="shared" si="36"/>
        <v>11.853357245237826</v>
      </c>
      <c r="K197" s="51">
        <f t="shared" si="36"/>
        <v>32.676508967738393</v>
      </c>
      <c r="L197" s="51">
        <f t="shared" si="36"/>
        <v>16.969108023950096</v>
      </c>
      <c r="M197" s="51">
        <f t="shared" si="36"/>
        <v>31.767960633735878</v>
      </c>
      <c r="N197" s="51">
        <f t="shared" si="36"/>
        <v>16.710443184716347</v>
      </c>
      <c r="O197" s="51">
        <f t="shared" si="36"/>
        <v>22.696471969893697</v>
      </c>
      <c r="P197" s="72">
        <v>11.076590715954973</v>
      </c>
      <c r="Q197" s="72">
        <v>11.997399605665553</v>
      </c>
      <c r="R197" s="72">
        <v>18.731253992690121</v>
      </c>
      <c r="S197" s="72">
        <v>35.44134135609729</v>
      </c>
      <c r="T197" s="72">
        <v>14.646606745893953</v>
      </c>
      <c r="U197" s="72">
        <v>35.002887978033122</v>
      </c>
      <c r="V197" s="72">
        <v>14.476033048910514</v>
      </c>
      <c r="W197" s="72">
        <v>19.811828567965232</v>
      </c>
      <c r="X197" s="72">
        <v>25.856032264864496</v>
      </c>
      <c r="Y197" s="72">
        <v>22.714325188721421</v>
      </c>
      <c r="Z197" s="72">
        <v>12.964546987671564</v>
      </c>
      <c r="AA197" s="72">
        <v>13.858565679376952</v>
      </c>
      <c r="AB197" s="72">
        <v>18.212111090282697</v>
      </c>
    </row>
    <row r="198" spans="1:28" s="12" customFormat="1" ht="15" customHeight="1" x14ac:dyDescent="0.2">
      <c r="A198" s="11" t="s">
        <v>49</v>
      </c>
      <c r="B198" s="81"/>
      <c r="C198" s="52">
        <f>IFERROR((C192-C196)*100/C192,"")</f>
        <v>28.009341524089965</v>
      </c>
      <c r="D198" s="52">
        <f t="shared" ref="D198:O198" si="37">IFERROR((D192-D196)*100/D192,"")</f>
        <v>31.759518175951818</v>
      </c>
      <c r="E198" s="52">
        <f t="shared" si="37"/>
        <v>28.770537742249491</v>
      </c>
      <c r="F198" s="52">
        <f t="shared" si="37"/>
        <v>28.868880525115578</v>
      </c>
      <c r="G198" s="52">
        <f t="shared" si="37"/>
        <v>29.519200848431744</v>
      </c>
      <c r="H198" s="52">
        <f t="shared" si="37"/>
        <v>31.725876562891017</v>
      </c>
      <c r="I198" s="52">
        <f t="shared" si="37"/>
        <v>30.122152475829484</v>
      </c>
      <c r="J198" s="52">
        <f t="shared" si="37"/>
        <v>27.430601236679387</v>
      </c>
      <c r="K198" s="52">
        <f t="shared" si="37"/>
        <v>30.619875247561406</v>
      </c>
      <c r="L198" s="52">
        <f t="shared" si="37"/>
        <v>32.84708440253322</v>
      </c>
      <c r="M198" s="52">
        <f t="shared" si="37"/>
        <v>27.809376850340026</v>
      </c>
      <c r="N198" s="52">
        <f t="shared" si="37"/>
        <v>29.27453571676984</v>
      </c>
      <c r="O198" s="52">
        <f t="shared" si="37"/>
        <v>29.729683629589072</v>
      </c>
      <c r="P198" s="73">
        <v>21.854684512428303</v>
      </c>
      <c r="Q198" s="73">
        <v>26.549171092869781</v>
      </c>
      <c r="R198" s="73">
        <v>30.141537591504612</v>
      </c>
      <c r="S198" s="73">
        <v>32.506935045094551</v>
      </c>
      <c r="T198" s="73">
        <v>27.614176148236226</v>
      </c>
      <c r="U198" s="73">
        <v>27.847255465134833</v>
      </c>
      <c r="V198" s="73">
        <v>29.644294430741276</v>
      </c>
      <c r="W198" s="73">
        <v>22.055547979453614</v>
      </c>
      <c r="X198" s="73">
        <v>29.599152742538877</v>
      </c>
      <c r="Y198" s="73">
        <v>27.492572646959683</v>
      </c>
      <c r="Z198" s="73">
        <v>26.408932309839503</v>
      </c>
      <c r="AA198" s="73">
        <v>29.10391152031038</v>
      </c>
      <c r="AB198" s="73">
        <v>27.436497784834952</v>
      </c>
    </row>
    <row r="199" spans="1:28" s="12" customFormat="1" ht="16.5" hidden="1" customHeight="1" x14ac:dyDescent="0.2">
      <c r="A199" s="11" t="s">
        <v>50</v>
      </c>
      <c r="B199" s="20"/>
      <c r="C199" s="14" t="e">
        <f>(SUM($C193:C193)/+SUM(#REF!)-1)</f>
        <v>#REF!</v>
      </c>
      <c r="D199" s="14" t="e">
        <f>(SUM($C193:D193)/+SUM(#REF!)-1)</f>
        <v>#REF!</v>
      </c>
      <c r="E199" s="14" t="e">
        <f>(SUM($C193:E193)/+SUM(#REF!)-1)</f>
        <v>#REF!</v>
      </c>
      <c r="F199" s="14" t="e">
        <f>(SUM($C193:F193)/+SUM(#REF!)-1)</f>
        <v>#REF!</v>
      </c>
      <c r="G199" s="14" t="e">
        <f>(SUM($C193:G193)/+SUM(#REF!)-1)</f>
        <v>#REF!</v>
      </c>
      <c r="H199" s="14" t="e">
        <f>(SUM($C193:H193)/+SUM(#REF!)-1)</f>
        <v>#REF!</v>
      </c>
      <c r="I199" s="14" t="e">
        <f>(SUM($C193:I193)/+SUM(#REF!)-1)</f>
        <v>#REF!</v>
      </c>
      <c r="J199" s="14" t="e">
        <f>(SUM($C193:J193)/+SUM(#REF!)-1)</f>
        <v>#REF!</v>
      </c>
      <c r="K199" s="14" t="e">
        <f>(SUM($C193:K193)/+SUM(#REF!)-1)</f>
        <v>#REF!</v>
      </c>
      <c r="L199" s="14" t="e">
        <f>(SUM($C193:L193)/+SUM(#REF!)-1)</f>
        <v>#REF!</v>
      </c>
      <c r="M199" s="14" t="e">
        <f>(SUM($C193:M193)/+SUM(#REF!)-1)</f>
        <v>#REF!</v>
      </c>
      <c r="N199" s="14" t="e">
        <f>(SUM($C193:N193)/+SUM(#REF!)-1)</f>
        <v>#REF!</v>
      </c>
      <c r="O199" s="14"/>
      <c r="P199" s="74" t="e">
        <v>#REF!</v>
      </c>
      <c r="Q199" s="74" t="e">
        <v>#REF!</v>
      </c>
      <c r="R199" s="74" t="e">
        <v>#REF!</v>
      </c>
      <c r="S199" s="74" t="e">
        <v>#REF!</v>
      </c>
      <c r="T199" s="74" t="e">
        <v>#REF!</v>
      </c>
      <c r="U199" s="74" t="e">
        <v>#REF!</v>
      </c>
      <c r="V199" s="74" t="e">
        <v>#REF!</v>
      </c>
      <c r="W199" s="74" t="e">
        <v>#REF!</v>
      </c>
      <c r="X199" s="74" t="e">
        <v>#REF!</v>
      </c>
      <c r="Y199" s="74" t="e">
        <v>#REF!</v>
      </c>
      <c r="Z199" s="74" t="e">
        <v>#REF!</v>
      </c>
      <c r="AA199" s="74" t="e">
        <v>#REF!</v>
      </c>
      <c r="AB199" s="74"/>
    </row>
    <row r="200" spans="1:28" s="12" customFormat="1" ht="16.5" hidden="1" customHeight="1" x14ac:dyDescent="0.2">
      <c r="A200" s="11" t="s">
        <v>51</v>
      </c>
      <c r="B200" s="20"/>
      <c r="C200" s="14" t="e">
        <f>(SUM($C192:C192)/+SUM(#REF!)-1)</f>
        <v>#REF!</v>
      </c>
      <c r="D200" s="14" t="e">
        <f>(SUM($C192:D192)/+SUM(#REF!)-1)</f>
        <v>#REF!</v>
      </c>
      <c r="E200" s="14" t="e">
        <f>(SUM($C192:E192)/+SUM(#REF!)-1)</f>
        <v>#REF!</v>
      </c>
      <c r="F200" s="14" t="e">
        <f>(SUM($C192:F192)/+SUM(#REF!)-1)</f>
        <v>#REF!</v>
      </c>
      <c r="G200" s="14" t="e">
        <f>(SUM($C192:G192)/+SUM(#REF!)-1)</f>
        <v>#REF!</v>
      </c>
      <c r="H200" s="14" t="e">
        <f>(SUM($C192:H192)/+SUM(#REF!)-1)</f>
        <v>#REF!</v>
      </c>
      <c r="I200" s="14" t="e">
        <f>(SUM($C192:I192)/+SUM(#REF!)-1)</f>
        <v>#REF!</v>
      </c>
      <c r="J200" s="14" t="e">
        <f>(SUM($C192:J192)/+SUM(#REF!)-1)</f>
        <v>#REF!</v>
      </c>
      <c r="K200" s="14" t="e">
        <f>(SUM($C192:K192)/+SUM(#REF!)-1)</f>
        <v>#REF!</v>
      </c>
      <c r="L200" s="14" t="e">
        <f>(SUM($C192:L192)/+SUM(#REF!)-1)</f>
        <v>#REF!</v>
      </c>
      <c r="M200" s="14" t="e">
        <f>(SUM($C192:M192)/+SUM(#REF!)-1)</f>
        <v>#REF!</v>
      </c>
      <c r="N200" s="14" t="e">
        <f>(SUM($C192:N192)/+SUM(#REF!)-1)</f>
        <v>#REF!</v>
      </c>
      <c r="O200" s="14"/>
      <c r="P200" s="74" t="e">
        <v>#REF!</v>
      </c>
      <c r="Q200" s="74" t="e">
        <v>#REF!</v>
      </c>
      <c r="R200" s="74" t="e">
        <v>#REF!</v>
      </c>
      <c r="S200" s="74" t="e">
        <v>#REF!</v>
      </c>
      <c r="T200" s="74" t="e">
        <v>#REF!</v>
      </c>
      <c r="U200" s="74" t="e">
        <v>#REF!</v>
      </c>
      <c r="V200" s="74" t="e">
        <v>#REF!</v>
      </c>
      <c r="W200" s="74" t="e">
        <v>#REF!</v>
      </c>
      <c r="X200" s="74" t="e">
        <v>#REF!</v>
      </c>
      <c r="Y200" s="74" t="e">
        <v>#REF!</v>
      </c>
      <c r="Z200" s="74" t="e">
        <v>#REF!</v>
      </c>
      <c r="AA200" s="74" t="e">
        <v>#REF!</v>
      </c>
      <c r="AB200" s="74"/>
    </row>
    <row r="201" spans="1:28" s="5" customFormat="1" ht="21.75" customHeight="1" x14ac:dyDescent="0.2">
      <c r="A201" s="10" t="s">
        <v>67</v>
      </c>
      <c r="B201" s="15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</row>
    <row r="202" spans="1:28" s="12" customFormat="1" ht="16.5" customHeight="1" x14ac:dyDescent="0.2">
      <c r="A202" s="11" t="s">
        <v>3</v>
      </c>
      <c r="B202" s="20"/>
      <c r="C202" s="9">
        <f>ENERO!$D$21</f>
        <v>894.93</v>
      </c>
      <c r="D202" s="9">
        <f>FEBRERO!$D$21</f>
        <v>423.23</v>
      </c>
      <c r="E202" s="9">
        <f>MARZO!$D$21</f>
        <v>424.4</v>
      </c>
      <c r="F202" s="9">
        <f>ABRIL!$D$21</f>
        <v>756.78</v>
      </c>
      <c r="G202" s="9">
        <f>MAYO!$D$21</f>
        <v>739.86</v>
      </c>
      <c r="H202" s="9">
        <f>JUNIO!$D$21</f>
        <v>786.05</v>
      </c>
      <c r="I202" s="9">
        <f>JULIO!$D$21</f>
        <v>676.47</v>
      </c>
      <c r="J202" s="9">
        <f>AGOSTO!$D$21</f>
        <v>599.65</v>
      </c>
      <c r="K202" s="9">
        <f>SEPTIEMBRE!$D$21</f>
        <v>656.21</v>
      </c>
      <c r="L202" s="9">
        <f>OCTUBRE!$D$21</f>
        <v>624.75</v>
      </c>
      <c r="M202" s="9">
        <f>NOVIEMBRE!$D$21</f>
        <v>634.84</v>
      </c>
      <c r="N202" s="9">
        <f>DICIEMBRE!$D$21</f>
        <v>888.89</v>
      </c>
      <c r="O202" s="9">
        <f>SUM(C202:N202)</f>
        <v>8106.06</v>
      </c>
      <c r="P202" s="71">
        <v>646.94000000000005</v>
      </c>
      <c r="Q202" s="71">
        <v>390.33</v>
      </c>
      <c r="R202" s="71">
        <v>608.32000000000005</v>
      </c>
      <c r="S202" s="71">
        <v>709.94</v>
      </c>
      <c r="T202" s="71">
        <v>554.32000000000005</v>
      </c>
      <c r="U202" s="71">
        <v>938.95</v>
      </c>
      <c r="V202" s="71">
        <v>686</v>
      </c>
      <c r="W202" s="71">
        <v>529.01</v>
      </c>
      <c r="X202" s="71">
        <v>577.96</v>
      </c>
      <c r="Y202" s="71">
        <v>551.04999999999995</v>
      </c>
      <c r="Z202" s="71">
        <v>770.2</v>
      </c>
      <c r="AA202" s="71">
        <v>684.22</v>
      </c>
      <c r="AB202" s="71">
        <v>7647.2400000000007</v>
      </c>
    </row>
    <row r="203" spans="1:28" s="12" customFormat="1" ht="16.5" customHeight="1" x14ac:dyDescent="0.2">
      <c r="A203" s="12" t="s">
        <v>4</v>
      </c>
      <c r="B203" s="20"/>
      <c r="C203" s="9">
        <f>ENERO!$C$21</f>
        <v>129</v>
      </c>
      <c r="D203" s="9">
        <f>FEBRERO!$C$21</f>
        <v>106</v>
      </c>
      <c r="E203" s="9">
        <f>MARZO!$C$21</f>
        <v>91</v>
      </c>
      <c r="F203" s="9">
        <f>ABRIL!$C$21</f>
        <v>143</v>
      </c>
      <c r="G203" s="9">
        <f>MAYO!$C$21</f>
        <v>132</v>
      </c>
      <c r="H203" s="9">
        <f>JUNIO!$C$21</f>
        <v>121</v>
      </c>
      <c r="I203" s="9">
        <f>JULIO!$C$21</f>
        <v>112</v>
      </c>
      <c r="J203" s="9">
        <f>AGOSTO!$C$21</f>
        <v>90</v>
      </c>
      <c r="K203" s="9">
        <f>SEPTIEMBRE!$C$21</f>
        <v>123</v>
      </c>
      <c r="L203" s="9">
        <f>OCTUBRE!$C$21</f>
        <v>151</v>
      </c>
      <c r="M203" s="9">
        <f>NOVIEMBRE!$C$21</f>
        <v>111</v>
      </c>
      <c r="N203" s="9">
        <f>DICIEMBRE!$C$21</f>
        <v>101</v>
      </c>
      <c r="O203" s="9">
        <f>SUM(C203:N203)</f>
        <v>1410</v>
      </c>
      <c r="P203" s="71">
        <v>124</v>
      </c>
      <c r="Q203" s="71">
        <v>109</v>
      </c>
      <c r="R203" s="71">
        <v>116</v>
      </c>
      <c r="S203" s="71">
        <v>103</v>
      </c>
      <c r="T203" s="71">
        <v>121</v>
      </c>
      <c r="U203" s="71">
        <v>166</v>
      </c>
      <c r="V203" s="71">
        <v>142</v>
      </c>
      <c r="W203" s="71">
        <v>199</v>
      </c>
      <c r="X203" s="71">
        <v>117</v>
      </c>
      <c r="Y203" s="71">
        <v>106</v>
      </c>
      <c r="Z203" s="71">
        <v>103</v>
      </c>
      <c r="AA203" s="71">
        <v>102</v>
      </c>
      <c r="AB203" s="71">
        <v>1508</v>
      </c>
    </row>
    <row r="204" spans="1:28" s="12" customFormat="1" ht="16.5" customHeight="1" x14ac:dyDescent="0.2">
      <c r="A204" s="11" t="s">
        <v>55</v>
      </c>
      <c r="B204" s="20"/>
      <c r="C204" s="9">
        <f>ENERO!$I$21</f>
        <v>3632.89</v>
      </c>
      <c r="D204" s="9">
        <f>FEBRERO!$I$21</f>
        <v>3578.03</v>
      </c>
      <c r="E204" s="9">
        <f>MARZO!$I$21</f>
        <v>3767.97</v>
      </c>
      <c r="F204" s="9">
        <f>ABRIL!$I$21</f>
        <v>3478.98</v>
      </c>
      <c r="G204" s="9">
        <f>MAYO!$I$21</f>
        <v>3619.18</v>
      </c>
      <c r="H204" s="9">
        <f>JUNIO!$I$21</f>
        <v>3291.5</v>
      </c>
      <c r="I204" s="9">
        <f>JULIO!$I$21</f>
        <v>3091.22</v>
      </c>
      <c r="J204" s="9">
        <f>AGOSTO!$I$21</f>
        <v>2901.91</v>
      </c>
      <c r="K204" s="9">
        <f>SEPTIEMBRE!$I$21</f>
        <v>3316.94</v>
      </c>
      <c r="L204" s="9">
        <f>OCTUBRE!$I$21</f>
        <v>3514.93</v>
      </c>
      <c r="M204" s="9">
        <f>NOVIEMBRE!$I$21</f>
        <v>3191.37</v>
      </c>
      <c r="N204" s="9">
        <f>DICIEMBRE!$I$21</f>
        <v>2996.25</v>
      </c>
      <c r="O204" s="9">
        <f>SUM(C204:N204)</f>
        <v>40381.17</v>
      </c>
      <c r="P204" s="71">
        <v>3663.81</v>
      </c>
      <c r="Q204" s="71">
        <v>3669.63</v>
      </c>
      <c r="R204" s="71">
        <v>3336.6</v>
      </c>
      <c r="S204" s="71">
        <v>3086.14</v>
      </c>
      <c r="T204" s="71">
        <v>2940.1</v>
      </c>
      <c r="U204" s="71">
        <v>3024.06</v>
      </c>
      <c r="V204" s="71">
        <v>2810.25</v>
      </c>
      <c r="W204" s="71">
        <v>2530.21</v>
      </c>
      <c r="X204" s="71">
        <v>3763.49</v>
      </c>
      <c r="Y204" s="71">
        <v>3527.81</v>
      </c>
      <c r="Z204" s="71">
        <v>3520.9</v>
      </c>
      <c r="AA204" s="71">
        <v>3946.91</v>
      </c>
      <c r="AB204" s="71">
        <v>39819.910000000003</v>
      </c>
    </row>
    <row r="205" spans="1:28" s="9" customFormat="1" ht="16.5" hidden="1" customHeight="1" x14ac:dyDescent="0.2">
      <c r="A205" s="13" t="s">
        <v>100</v>
      </c>
      <c r="B205" s="20"/>
      <c r="C205" s="9">
        <f>ENERO!$H$21</f>
        <v>766</v>
      </c>
      <c r="D205" s="9">
        <f>FEBRERO!$H$21</f>
        <v>700</v>
      </c>
      <c r="E205" s="9">
        <f>MARZO!$H$21</f>
        <v>718</v>
      </c>
      <c r="F205" s="9">
        <f>ABRIL!$H$21</f>
        <v>677</v>
      </c>
      <c r="G205" s="9">
        <f>MAYO!$H$21</f>
        <v>737</v>
      </c>
      <c r="H205" s="9">
        <f>JUNIO!$H$21</f>
        <v>667</v>
      </c>
      <c r="I205" s="9">
        <f>JULIO!$H$21</f>
        <v>591</v>
      </c>
      <c r="J205" s="9">
        <f>AGOSTO!$H$21</f>
        <v>535</v>
      </c>
      <c r="K205" s="9">
        <f>SEPTIEMBRE!$H$20</f>
        <v>29</v>
      </c>
      <c r="L205" s="9">
        <f>OCTUBRE!$H$21</f>
        <v>692</v>
      </c>
      <c r="M205" s="9">
        <f>NOVIEMBRE!$H$21</f>
        <v>618</v>
      </c>
      <c r="N205" s="9">
        <f>DICIEMBRE!$H$21</f>
        <v>568</v>
      </c>
      <c r="O205" s="9">
        <f>SUM(C205:N205)</f>
        <v>7298</v>
      </c>
      <c r="P205" s="71">
        <v>782</v>
      </c>
      <c r="Q205" s="71">
        <v>728</v>
      </c>
      <c r="R205" s="71">
        <v>697</v>
      </c>
      <c r="S205" s="71">
        <v>641</v>
      </c>
      <c r="T205" s="71">
        <v>730</v>
      </c>
      <c r="U205" s="71">
        <v>704</v>
      </c>
      <c r="V205" s="71">
        <v>635</v>
      </c>
      <c r="W205" s="71">
        <v>557</v>
      </c>
      <c r="X205" s="71">
        <v>841</v>
      </c>
      <c r="Y205" s="71">
        <v>783</v>
      </c>
      <c r="Z205" s="71">
        <v>733</v>
      </c>
      <c r="AA205" s="71">
        <v>830</v>
      </c>
      <c r="AB205" s="71">
        <v>8661</v>
      </c>
    </row>
    <row r="206" spans="1:28" s="12" customFormat="1" ht="16.5" hidden="1" customHeight="1" x14ac:dyDescent="0.2">
      <c r="A206" s="11" t="s">
        <v>1</v>
      </c>
      <c r="B206" s="20"/>
      <c r="C206" s="9">
        <f>ENERO!$E$21</f>
        <v>581.66999999999996</v>
      </c>
      <c r="D206" s="9">
        <f>FEBRERO!$E$21</f>
        <v>412.69</v>
      </c>
      <c r="E206" s="9">
        <f>MARZO!$E$21</f>
        <v>386.08</v>
      </c>
      <c r="F206" s="9">
        <f>ABRIL!$E$21</f>
        <v>508.24</v>
      </c>
      <c r="G206" s="9">
        <f>MAYO!$E$21</f>
        <v>491.9</v>
      </c>
      <c r="H206" s="9">
        <f>JUNIO!$E$21</f>
        <v>487.39</v>
      </c>
      <c r="I206" s="9">
        <f>JULIO!$E$21</f>
        <v>445.58</v>
      </c>
      <c r="J206" s="9">
        <f>AGOSTO!$E$21</f>
        <v>399.21</v>
      </c>
      <c r="K206" s="9">
        <f>SEPTIEMBRE!$E$21</f>
        <v>407.71</v>
      </c>
      <c r="L206" s="9">
        <f>OCTUBRE!$E$21</f>
        <v>389.52</v>
      </c>
      <c r="M206" s="9">
        <f>NOVIEMBRE!$E$21</f>
        <v>400.93</v>
      </c>
      <c r="N206" s="9">
        <f>DICIEMBRE!$E$21</f>
        <v>569.84</v>
      </c>
      <c r="O206" s="9">
        <f>SUM(C206:N206)</f>
        <v>5480.76</v>
      </c>
      <c r="P206" s="71">
        <v>360.2</v>
      </c>
      <c r="Q206" s="71">
        <v>219.8</v>
      </c>
      <c r="R206" s="71">
        <v>382.91</v>
      </c>
      <c r="S206" s="71">
        <v>483.3</v>
      </c>
      <c r="T206" s="71">
        <v>375.07</v>
      </c>
      <c r="U206" s="71">
        <v>718.43</v>
      </c>
      <c r="V206" s="71">
        <v>519.35</v>
      </c>
      <c r="W206" s="71">
        <v>397.18</v>
      </c>
      <c r="X206" s="71">
        <v>452.08</v>
      </c>
      <c r="Y206" s="71">
        <v>431.3</v>
      </c>
      <c r="Z206" s="71">
        <v>511.4</v>
      </c>
      <c r="AA206" s="71">
        <v>454.66</v>
      </c>
      <c r="AB206" s="71">
        <v>5305.6799999999994</v>
      </c>
    </row>
    <row r="207" spans="1:28" s="12" customFormat="1" ht="16.5" customHeight="1" x14ac:dyDescent="0.2">
      <c r="A207" s="11" t="s">
        <v>57</v>
      </c>
      <c r="B207" s="51"/>
      <c r="C207" s="51">
        <f>IFERROR(+C204/(C202/(30.4166666666667)),"")</f>
        <v>123.47379590210048</v>
      </c>
      <c r="D207" s="51">
        <f t="shared" ref="D207:O207" si="38">IFERROR(+D204/(D202/(30.4166666666667)),"")</f>
        <v>257.14563200466284</v>
      </c>
      <c r="E207" s="51">
        <f t="shared" si="38"/>
        <v>270.04968779453378</v>
      </c>
      <c r="F207" s="51">
        <f t="shared" si="38"/>
        <v>139.82792224953107</v>
      </c>
      <c r="G207" s="51">
        <f t="shared" si="38"/>
        <v>148.78948945295971</v>
      </c>
      <c r="H207" s="51">
        <f t="shared" si="38"/>
        <v>127.36652672645944</v>
      </c>
      <c r="I207" s="51">
        <f t="shared" si="38"/>
        <v>138.99302013885824</v>
      </c>
      <c r="J207" s="51">
        <f t="shared" si="38"/>
        <v>147.19657994941508</v>
      </c>
      <c r="K207" s="51">
        <f t="shared" si="38"/>
        <v>153.74690774802798</v>
      </c>
      <c r="L207" s="51">
        <f t="shared" si="38"/>
        <v>171.12837801787401</v>
      </c>
      <c r="M207" s="51">
        <f t="shared" si="38"/>
        <v>152.90598812299177</v>
      </c>
      <c r="N207" s="51">
        <f t="shared" si="38"/>
        <v>102.52780152774821</v>
      </c>
      <c r="O207" s="51">
        <f t="shared" si="38"/>
        <v>151.52374735691583</v>
      </c>
      <c r="P207" s="72">
        <v>172.25845905338997</v>
      </c>
      <c r="Q207" s="72">
        <v>285.95781133912362</v>
      </c>
      <c r="R207" s="72">
        <v>166.83365662809067</v>
      </c>
      <c r="S207" s="72">
        <v>132.22257045196321</v>
      </c>
      <c r="T207" s="72">
        <v>161.32927129936996</v>
      </c>
      <c r="U207" s="72">
        <v>97.962431439373873</v>
      </c>
      <c r="V207" s="72">
        <v>124.60413629737623</v>
      </c>
      <c r="W207" s="72">
        <v>145.4803390610135</v>
      </c>
      <c r="X207" s="72">
        <v>198.06356985489211</v>
      </c>
      <c r="Y207" s="72">
        <v>194.72683210839935</v>
      </c>
      <c r="Z207" s="72">
        <v>139.04705487752113</v>
      </c>
      <c r="AA207" s="72">
        <v>175.45796064618608</v>
      </c>
      <c r="AB207" s="72">
        <v>158.38249213659674</v>
      </c>
    </row>
    <row r="208" spans="1:28" s="12" customFormat="1" ht="15" customHeight="1" x14ac:dyDescent="0.2">
      <c r="A208" s="11" t="s">
        <v>49</v>
      </c>
      <c r="B208" s="81"/>
      <c r="C208" s="52">
        <f>IFERROR((C202-C206)*100/C202,"")</f>
        <v>35.003855050115654</v>
      </c>
      <c r="D208" s="52">
        <f t="shared" ref="D208:O208" si="39">IFERROR((D202-D206)*100/D202,"")</f>
        <v>2.4903716655246604</v>
      </c>
      <c r="E208" s="52">
        <f t="shared" si="39"/>
        <v>9.0292177191328911</v>
      </c>
      <c r="F208" s="52">
        <f t="shared" si="39"/>
        <v>32.841777002563489</v>
      </c>
      <c r="G208" s="52">
        <f t="shared" si="39"/>
        <v>33.514448679479905</v>
      </c>
      <c r="H208" s="52">
        <f t="shared" si="39"/>
        <v>37.995038483557025</v>
      </c>
      <c r="I208" s="52">
        <f t="shared" si="39"/>
        <v>34.131594897039044</v>
      </c>
      <c r="J208" s="52">
        <f t="shared" si="39"/>
        <v>33.426165263070125</v>
      </c>
      <c r="K208" s="52">
        <f t="shared" si="39"/>
        <v>37.868974870849279</v>
      </c>
      <c r="L208" s="52">
        <f t="shared" si="39"/>
        <v>37.651860744297721</v>
      </c>
      <c r="M208" s="52">
        <f t="shared" si="39"/>
        <v>36.845504379056145</v>
      </c>
      <c r="N208" s="52">
        <f t="shared" si="39"/>
        <v>35.893080133649832</v>
      </c>
      <c r="O208" s="52">
        <f t="shared" si="39"/>
        <v>32.38688092612194</v>
      </c>
      <c r="P208" s="73">
        <v>44.322502859616044</v>
      </c>
      <c r="Q208" s="73">
        <v>43.688673686367935</v>
      </c>
      <c r="R208" s="73">
        <v>37.054510783798001</v>
      </c>
      <c r="S208" s="73">
        <v>31.923824548553402</v>
      </c>
      <c r="T208" s="73">
        <v>32.336917304084295</v>
      </c>
      <c r="U208" s="73">
        <v>23.485808616007251</v>
      </c>
      <c r="V208" s="73">
        <v>24.29300291545189</v>
      </c>
      <c r="W208" s="73">
        <v>24.920133834899147</v>
      </c>
      <c r="X208" s="73">
        <v>21.780053982974607</v>
      </c>
      <c r="Y208" s="73">
        <v>21.731240359314029</v>
      </c>
      <c r="Z208" s="73">
        <v>33.601661905998448</v>
      </c>
      <c r="AA208" s="73">
        <v>33.550612376136328</v>
      </c>
      <c r="AB208" s="73">
        <v>30.619674549249154</v>
      </c>
    </row>
    <row r="209" spans="1:28" s="12" customFormat="1" ht="16.5" hidden="1" customHeight="1" x14ac:dyDescent="0.2">
      <c r="A209" s="11" t="s">
        <v>50</v>
      </c>
      <c r="B209" s="20"/>
      <c r="C209" s="14" t="e">
        <f>(SUM($C203:C203)/+SUM(#REF!)-1)</f>
        <v>#REF!</v>
      </c>
      <c r="D209" s="14" t="e">
        <f>(SUM($C203:D203)/+SUM(#REF!)-1)</f>
        <v>#REF!</v>
      </c>
      <c r="E209" s="14" t="e">
        <f>(SUM($C203:E203)/+SUM(#REF!)-1)</f>
        <v>#REF!</v>
      </c>
      <c r="F209" s="14" t="e">
        <f>(SUM($C203:F203)/+SUM(#REF!)-1)</f>
        <v>#REF!</v>
      </c>
      <c r="G209" s="14" t="e">
        <f>(SUM($C203:G203)/+SUM(#REF!)-1)</f>
        <v>#REF!</v>
      </c>
      <c r="H209" s="14" t="e">
        <f>(SUM($C203:H203)/+SUM(#REF!)-1)</f>
        <v>#REF!</v>
      </c>
      <c r="I209" s="14" t="e">
        <f>(SUM($C203:I203)/+SUM(#REF!)-1)</f>
        <v>#REF!</v>
      </c>
      <c r="J209" s="14" t="e">
        <f>(SUM($C203:J203)/+SUM(#REF!)-1)</f>
        <v>#REF!</v>
      </c>
      <c r="K209" s="14" t="e">
        <f>(SUM($C203:K203)/+SUM(#REF!)-1)</f>
        <v>#REF!</v>
      </c>
      <c r="L209" s="14" t="e">
        <f>(SUM($C203:L203)/+SUM(#REF!)-1)</f>
        <v>#REF!</v>
      </c>
      <c r="M209" s="14" t="e">
        <f>(SUM($C203:M203)/+SUM(#REF!)-1)</f>
        <v>#REF!</v>
      </c>
      <c r="N209" s="14" t="e">
        <f>(SUM($C203:N203)/+SUM(#REF!)-1)</f>
        <v>#REF!</v>
      </c>
      <c r="O209" s="14"/>
      <c r="P209" s="74" t="e">
        <v>#REF!</v>
      </c>
      <c r="Q209" s="74" t="e">
        <v>#REF!</v>
      </c>
      <c r="R209" s="74" t="e">
        <v>#REF!</v>
      </c>
      <c r="S209" s="74" t="e">
        <v>#REF!</v>
      </c>
      <c r="T209" s="74" t="e">
        <v>#REF!</v>
      </c>
      <c r="U209" s="74" t="e">
        <v>#REF!</v>
      </c>
      <c r="V209" s="74" t="e">
        <v>#REF!</v>
      </c>
      <c r="W209" s="74" t="e">
        <v>#REF!</v>
      </c>
      <c r="X209" s="74" t="e">
        <v>#REF!</v>
      </c>
      <c r="Y209" s="74" t="e">
        <v>#REF!</v>
      </c>
      <c r="Z209" s="74" t="e">
        <v>#REF!</v>
      </c>
      <c r="AA209" s="74" t="e">
        <v>#REF!</v>
      </c>
      <c r="AB209" s="74"/>
    </row>
    <row r="210" spans="1:28" s="12" customFormat="1" ht="16.5" hidden="1" customHeight="1" x14ac:dyDescent="0.2">
      <c r="A210" s="11" t="s">
        <v>51</v>
      </c>
      <c r="B210" s="20"/>
      <c r="C210" s="14" t="e">
        <f>(SUM($C202:C202)/+SUM(#REF!)-1)</f>
        <v>#REF!</v>
      </c>
      <c r="D210" s="14" t="e">
        <f>(SUM($C202:D202)/+SUM(#REF!)-1)</f>
        <v>#REF!</v>
      </c>
      <c r="E210" s="14" t="e">
        <f>(SUM($C202:E202)/+SUM(#REF!)-1)</f>
        <v>#REF!</v>
      </c>
      <c r="F210" s="14" t="e">
        <f>(SUM($C202:F202)/+SUM(#REF!)-1)</f>
        <v>#REF!</v>
      </c>
      <c r="G210" s="14" t="e">
        <f>(SUM($C202:G202)/+SUM(#REF!)-1)</f>
        <v>#REF!</v>
      </c>
      <c r="H210" s="14" t="e">
        <f>(SUM($C202:H202)/+SUM(#REF!)-1)</f>
        <v>#REF!</v>
      </c>
      <c r="I210" s="14" t="e">
        <f>(SUM($C202:I202)/+SUM(#REF!)-1)</f>
        <v>#REF!</v>
      </c>
      <c r="J210" s="14" t="e">
        <f>(SUM($C202:J202)/+SUM(#REF!)-1)</f>
        <v>#REF!</v>
      </c>
      <c r="K210" s="14" t="e">
        <f>(SUM($C202:K202)/+SUM(#REF!)-1)</f>
        <v>#REF!</v>
      </c>
      <c r="L210" s="14" t="e">
        <f>(SUM($C202:L202)/+SUM(#REF!)-1)</f>
        <v>#REF!</v>
      </c>
      <c r="M210" s="14" t="e">
        <f>(SUM($C202:M202)/+SUM(#REF!)-1)</f>
        <v>#REF!</v>
      </c>
      <c r="N210" s="14" t="e">
        <f>(SUM($C202:N202)/+SUM(#REF!)-1)</f>
        <v>#REF!</v>
      </c>
      <c r="O210" s="14"/>
      <c r="P210" s="74" t="e">
        <v>#REF!</v>
      </c>
      <c r="Q210" s="74" t="e">
        <v>#REF!</v>
      </c>
      <c r="R210" s="74" t="e">
        <v>#REF!</v>
      </c>
      <c r="S210" s="74" t="e">
        <v>#REF!</v>
      </c>
      <c r="T210" s="74" t="e">
        <v>#REF!</v>
      </c>
      <c r="U210" s="74" t="e">
        <v>#REF!</v>
      </c>
      <c r="V210" s="74" t="e">
        <v>#REF!</v>
      </c>
      <c r="W210" s="74" t="e">
        <v>#REF!</v>
      </c>
      <c r="X210" s="74" t="e">
        <v>#REF!</v>
      </c>
      <c r="Y210" s="74" t="e">
        <v>#REF!</v>
      </c>
      <c r="Z210" s="74" t="e">
        <v>#REF!</v>
      </c>
      <c r="AA210" s="74" t="e">
        <v>#REF!</v>
      </c>
      <c r="AB210" s="74"/>
    </row>
    <row r="211" spans="1:28" s="5" customFormat="1" ht="21.75" customHeight="1" x14ac:dyDescent="0.2">
      <c r="A211" s="10" t="s">
        <v>36</v>
      </c>
      <c r="B211" s="15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</row>
    <row r="212" spans="1:28" s="12" customFormat="1" ht="16.5" customHeight="1" x14ac:dyDescent="0.2">
      <c r="A212" s="11" t="s">
        <v>3</v>
      </c>
      <c r="B212" s="20"/>
      <c r="C212" s="9">
        <f>ENERO!$D$22</f>
        <v>144.16999999999999</v>
      </c>
      <c r="D212" s="9">
        <f>FEBRERO!$D$22</f>
        <v>170.37</v>
      </c>
      <c r="E212" s="9">
        <f>MARZO!$D$22</f>
        <v>153.82</v>
      </c>
      <c r="F212" s="9">
        <f>ABRIL!$D$22</f>
        <v>414.53</v>
      </c>
      <c r="G212" s="9">
        <f>MAYO!$D$22</f>
        <v>224.55</v>
      </c>
      <c r="H212" s="9">
        <f>JUNIO!$D$22</f>
        <v>252.8</v>
      </c>
      <c r="I212" s="9">
        <f>JULIO!$D$22</f>
        <v>165.55</v>
      </c>
      <c r="J212" s="9">
        <f>AGOSTO!$D$22</f>
        <v>139.35</v>
      </c>
      <c r="K212" s="9">
        <f>SEPTIEMBRE!$D$22</f>
        <v>287.3</v>
      </c>
      <c r="L212" s="9">
        <f>OCTUBRE!$D$22</f>
        <v>291.3</v>
      </c>
      <c r="M212" s="9">
        <f>NOVIEMBRE!$D$22</f>
        <v>194.13</v>
      </c>
      <c r="N212" s="9">
        <f>DICIEMBRE!$D$22</f>
        <v>211.8</v>
      </c>
      <c r="O212" s="9">
        <f>SUM(C212:N212)</f>
        <v>2649.67</v>
      </c>
      <c r="P212" s="71">
        <v>349.93</v>
      </c>
      <c r="Q212" s="71">
        <v>128.88</v>
      </c>
      <c r="R212" s="71">
        <v>239.24</v>
      </c>
      <c r="S212" s="71">
        <v>157.4</v>
      </c>
      <c r="T212" s="71">
        <v>174.9</v>
      </c>
      <c r="U212" s="71">
        <v>227.15</v>
      </c>
      <c r="V212" s="71">
        <v>171.95</v>
      </c>
      <c r="W212" s="71">
        <v>182.13</v>
      </c>
      <c r="X212" s="71">
        <v>244.1</v>
      </c>
      <c r="Y212" s="71">
        <v>192.82</v>
      </c>
      <c r="Z212" s="71">
        <v>133.66999999999999</v>
      </c>
      <c r="AA212" s="71">
        <v>119.42</v>
      </c>
      <c r="AB212" s="71">
        <v>2321.59</v>
      </c>
    </row>
    <row r="213" spans="1:28" s="12" customFormat="1" ht="16.5" customHeight="1" x14ac:dyDescent="0.2">
      <c r="A213" s="12" t="s">
        <v>4</v>
      </c>
      <c r="B213" s="20"/>
      <c r="C213" s="9">
        <f>ENERO!$C$22</f>
        <v>13</v>
      </c>
      <c r="D213" s="9">
        <f>FEBRERO!$C$22</f>
        <v>16</v>
      </c>
      <c r="E213" s="9">
        <f>MARZO!$C$22</f>
        <v>13</v>
      </c>
      <c r="F213" s="9">
        <f>ABRIL!$C$22</f>
        <v>33</v>
      </c>
      <c r="G213" s="9">
        <f>MAYO!$C$22</f>
        <v>21</v>
      </c>
      <c r="H213" s="9">
        <f>JUNIO!$C$22</f>
        <v>21</v>
      </c>
      <c r="I213" s="9">
        <f>JULIO!$C$22</f>
        <v>16</v>
      </c>
      <c r="J213" s="9">
        <f>AGOSTO!$C$22</f>
        <v>11</v>
      </c>
      <c r="K213" s="9">
        <f>SEPTIEMBRE!$C$22</f>
        <v>22</v>
      </c>
      <c r="L213" s="9">
        <f>OCTUBRE!$C$22</f>
        <v>22</v>
      </c>
      <c r="M213" s="9">
        <f>NOVIEMBRE!$C$22</f>
        <v>17</v>
      </c>
      <c r="N213" s="9">
        <f>DICIEMBRE!$C$22</f>
        <v>17</v>
      </c>
      <c r="O213" s="9">
        <f>SUM(C213:N213)</f>
        <v>222</v>
      </c>
      <c r="P213" s="71">
        <v>32</v>
      </c>
      <c r="Q213" s="71">
        <v>14</v>
      </c>
      <c r="R213" s="71">
        <v>21</v>
      </c>
      <c r="S213" s="71">
        <v>11</v>
      </c>
      <c r="T213" s="71">
        <v>15</v>
      </c>
      <c r="U213" s="71">
        <v>18</v>
      </c>
      <c r="V213" s="71">
        <v>13</v>
      </c>
      <c r="W213" s="71">
        <v>14</v>
      </c>
      <c r="X213" s="71">
        <v>18</v>
      </c>
      <c r="Y213" s="71">
        <v>17</v>
      </c>
      <c r="Z213" s="71">
        <v>13</v>
      </c>
      <c r="AA213" s="71">
        <v>8</v>
      </c>
      <c r="AB213" s="71">
        <v>194</v>
      </c>
    </row>
    <row r="214" spans="1:28" s="12" customFormat="1" ht="16.5" customHeight="1" x14ac:dyDescent="0.2">
      <c r="A214" s="11" t="s">
        <v>55</v>
      </c>
      <c r="B214" s="20"/>
      <c r="C214" s="9">
        <f>ENERO!$I$22</f>
        <v>1462.6</v>
      </c>
      <c r="D214" s="9">
        <f>FEBRERO!$I$22</f>
        <v>1348.65</v>
      </c>
      <c r="E214" s="9">
        <f>MARZO!$I$22</f>
        <v>1580.25</v>
      </c>
      <c r="F214" s="9">
        <f>ABRIL!$I$22</f>
        <v>1407.9</v>
      </c>
      <c r="G214" s="9">
        <f>MAYO!$I$22</f>
        <v>1328.1</v>
      </c>
      <c r="H214" s="9">
        <f>JUNIO!$I$22</f>
        <v>1336.85</v>
      </c>
      <c r="I214" s="9">
        <f>JULIO!$I$22</f>
        <v>1276.8</v>
      </c>
      <c r="J214" s="9">
        <f>AGOSTO!$I$22</f>
        <v>1285.55</v>
      </c>
      <c r="K214" s="9">
        <f>SEPTIEMBRE!$I$22</f>
        <v>1323.3</v>
      </c>
      <c r="L214" s="9">
        <f>OCTUBRE!$I$22</f>
        <v>1616.3</v>
      </c>
      <c r="M214" s="9">
        <f>NOVIEMBRE!$I$22</f>
        <v>1614</v>
      </c>
      <c r="N214" s="9">
        <f>DICIEMBRE!$I$22</f>
        <v>1552.3</v>
      </c>
      <c r="O214" s="9">
        <f>SUM(C214:N214)</f>
        <v>17132.599999999999</v>
      </c>
      <c r="P214" s="71">
        <v>630.96</v>
      </c>
      <c r="Q214" s="71">
        <v>543.71</v>
      </c>
      <c r="R214" s="71">
        <v>494.38</v>
      </c>
      <c r="S214" s="71">
        <v>623.08000000000004</v>
      </c>
      <c r="T214" s="71">
        <v>543.78</v>
      </c>
      <c r="U214" s="71">
        <v>1598.85</v>
      </c>
      <c r="V214" s="71">
        <v>1511.45</v>
      </c>
      <c r="W214" s="71">
        <v>1363.4</v>
      </c>
      <c r="X214" s="71">
        <v>1472.7</v>
      </c>
      <c r="Y214" s="71">
        <v>1357.75</v>
      </c>
      <c r="Z214" s="71">
        <v>1254.1500000000001</v>
      </c>
      <c r="AA214" s="71">
        <v>1409.65</v>
      </c>
      <c r="AB214" s="71">
        <v>12803.86</v>
      </c>
    </row>
    <row r="215" spans="1:28" s="9" customFormat="1" ht="16.5" hidden="1" customHeight="1" x14ac:dyDescent="0.2">
      <c r="A215" s="13" t="s">
        <v>100</v>
      </c>
      <c r="B215" s="20"/>
      <c r="C215" s="9">
        <f>ENERO!$H$22</f>
        <v>107</v>
      </c>
      <c r="D215" s="9">
        <f>FEBRERO!$H$22</f>
        <v>98</v>
      </c>
      <c r="E215" s="9">
        <f>MARZO!$H$22</f>
        <v>124</v>
      </c>
      <c r="F215" s="9">
        <f>ABRIL!$H$22</f>
        <v>107</v>
      </c>
      <c r="G215" s="9">
        <f>MAYO!$H$22</f>
        <v>97</v>
      </c>
      <c r="H215" s="9">
        <f>JUNIO!$H$22</f>
        <v>92</v>
      </c>
      <c r="I215" s="9">
        <f>JULIO!$H$22</f>
        <v>86</v>
      </c>
      <c r="J215" s="9">
        <f>AGOSTO!$H$22</f>
        <v>86</v>
      </c>
      <c r="K215" s="9">
        <f>SEPTIEMBRE!$H$21</f>
        <v>629</v>
      </c>
      <c r="L215" s="9">
        <f>OCTUBRE!$H$22</f>
        <v>133</v>
      </c>
      <c r="M215" s="9">
        <f>NOVIEMBRE!$H$22</f>
        <v>129</v>
      </c>
      <c r="N215" s="9">
        <f>DICIEMBRE!$H$22</f>
        <v>121</v>
      </c>
      <c r="O215" s="9">
        <f>SUM(C215:N215)</f>
        <v>1809</v>
      </c>
      <c r="P215" s="71">
        <v>67</v>
      </c>
      <c r="Q215" s="71">
        <v>58</v>
      </c>
      <c r="R215" s="71">
        <v>51</v>
      </c>
      <c r="S215" s="71">
        <v>73</v>
      </c>
      <c r="T215" s="71">
        <v>65</v>
      </c>
      <c r="U215" s="71">
        <v>128</v>
      </c>
      <c r="V215" s="71">
        <v>120</v>
      </c>
      <c r="W215" s="71">
        <v>108</v>
      </c>
      <c r="X215" s="71">
        <v>115</v>
      </c>
      <c r="Y215" s="71">
        <v>104</v>
      </c>
      <c r="Z215" s="71">
        <v>93</v>
      </c>
      <c r="AA215" s="71">
        <v>104</v>
      </c>
      <c r="AB215" s="71">
        <v>1086</v>
      </c>
    </row>
    <row r="216" spans="1:28" s="12" customFormat="1" ht="16.5" hidden="1" customHeight="1" x14ac:dyDescent="0.2">
      <c r="A216" s="11" t="s">
        <v>1</v>
      </c>
      <c r="B216" s="20"/>
      <c r="C216" s="9">
        <f>ENERO!$E$22</f>
        <v>92.16</v>
      </c>
      <c r="D216" s="9">
        <f>FEBRERO!$E$22</f>
        <v>110.48</v>
      </c>
      <c r="E216" s="9">
        <f>MARZO!$E$22</f>
        <v>95.94</v>
      </c>
      <c r="F216" s="9">
        <f>ABRIL!$E$22</f>
        <v>269.26</v>
      </c>
      <c r="G216" s="9">
        <f>MAYO!$E$22</f>
        <v>117.74</v>
      </c>
      <c r="H216" s="9">
        <f>JUNIO!$E$22</f>
        <v>156.21</v>
      </c>
      <c r="I216" s="9">
        <f>JULIO!$E$22</f>
        <v>106.83</v>
      </c>
      <c r="J216" s="9">
        <f>AGOSTO!$E$22</f>
        <v>93.03</v>
      </c>
      <c r="K216" s="9">
        <f>SEPTIEMBRE!$E$22</f>
        <v>183.94</v>
      </c>
      <c r="L216" s="9">
        <f>OCTUBRE!$E$22</f>
        <v>186.87</v>
      </c>
      <c r="M216" s="9">
        <f>NOVIEMBRE!$E$22</f>
        <v>118.89</v>
      </c>
      <c r="N216" s="9">
        <f>DICIEMBRE!$E$22</f>
        <v>134.16999999999999</v>
      </c>
      <c r="O216" s="9">
        <f>SUM(C216:N216)</f>
        <v>1665.5200000000002</v>
      </c>
      <c r="P216" s="71">
        <v>236.55</v>
      </c>
      <c r="Q216" s="71">
        <v>82.14</v>
      </c>
      <c r="R216" s="71">
        <v>162.65</v>
      </c>
      <c r="S216" s="71">
        <v>106.45</v>
      </c>
      <c r="T216" s="71">
        <v>121.82</v>
      </c>
      <c r="U216" s="71">
        <v>159.71</v>
      </c>
      <c r="V216" s="71">
        <v>92.66</v>
      </c>
      <c r="W216" s="71">
        <v>117.48</v>
      </c>
      <c r="X216" s="71">
        <v>139.85</v>
      </c>
      <c r="Y216" s="71">
        <v>134.58000000000001</v>
      </c>
      <c r="Z216" s="71">
        <v>85.49</v>
      </c>
      <c r="AA216" s="71">
        <v>62.24</v>
      </c>
      <c r="AB216" s="71">
        <v>1501.62</v>
      </c>
    </row>
    <row r="217" spans="1:28" s="12" customFormat="1" ht="16.5" customHeight="1" x14ac:dyDescent="0.2">
      <c r="A217" s="11" t="s">
        <v>57</v>
      </c>
      <c r="B217" s="51"/>
      <c r="C217" s="51">
        <f>IFERROR(+C214/(C212/(30.4166666666667)),"")</f>
        <v>308.57610228665271</v>
      </c>
      <c r="D217" s="51">
        <f t="shared" ref="D217:O217" si="40">IFERROR(+D214/(D212/(30.4166666666667)),"")</f>
        <v>240.77852614897014</v>
      </c>
      <c r="E217" s="51">
        <f t="shared" si="40"/>
        <v>312.48171564165943</v>
      </c>
      <c r="F217" s="51">
        <f t="shared" si="40"/>
        <v>103.30645550382373</v>
      </c>
      <c r="G217" s="51">
        <f t="shared" si="40"/>
        <v>179.89924293030523</v>
      </c>
      <c r="H217" s="51">
        <f t="shared" si="40"/>
        <v>160.84857924578074</v>
      </c>
      <c r="I217" s="51">
        <f t="shared" si="40"/>
        <v>234.58773784355205</v>
      </c>
      <c r="J217" s="51">
        <f t="shared" si="40"/>
        <v>280.60384523382396</v>
      </c>
      <c r="K217" s="51">
        <f t="shared" si="40"/>
        <v>140.09876435781428</v>
      </c>
      <c r="L217" s="51">
        <f t="shared" si="40"/>
        <v>168.76916695274076</v>
      </c>
      <c r="M217" s="51">
        <f t="shared" si="40"/>
        <v>252.88466491526324</v>
      </c>
      <c r="N217" s="51">
        <f t="shared" si="40"/>
        <v>222.92630626377107</v>
      </c>
      <c r="O217" s="51">
        <f t="shared" si="40"/>
        <v>196.67225855798415</v>
      </c>
      <c r="P217" s="72">
        <v>54.844397450918819</v>
      </c>
      <c r="Q217" s="72">
        <v>128.31972248086089</v>
      </c>
      <c r="R217" s="72">
        <v>62.854838934403453</v>
      </c>
      <c r="S217" s="72">
        <v>120.40671325709459</v>
      </c>
      <c r="T217" s="72">
        <v>94.568181818181912</v>
      </c>
      <c r="U217" s="72">
        <v>214.0950363196128</v>
      </c>
      <c r="V217" s="72">
        <v>267.36418047882171</v>
      </c>
      <c r="W217" s="72">
        <v>227.69496147440498</v>
      </c>
      <c r="X217" s="72">
        <v>183.50931995084002</v>
      </c>
      <c r="Y217" s="72">
        <v>214.18021557238208</v>
      </c>
      <c r="Z217" s="72">
        <v>285.38237824493189</v>
      </c>
      <c r="AA217" s="72">
        <v>359.04249009099578</v>
      </c>
      <c r="AB217" s="72">
        <v>167.75173121294765</v>
      </c>
    </row>
    <row r="218" spans="1:28" s="12" customFormat="1" ht="15" customHeight="1" x14ac:dyDescent="0.2">
      <c r="A218" s="11" t="s">
        <v>49</v>
      </c>
      <c r="B218" s="81"/>
      <c r="C218" s="52">
        <f>IFERROR((C212-C216)*100/C212,"")</f>
        <v>36.075466463203156</v>
      </c>
      <c r="D218" s="52">
        <f t="shared" ref="D218:O218" si="41">IFERROR((D212-D216)*100/D212,"")</f>
        <v>35.152902506309793</v>
      </c>
      <c r="E218" s="52">
        <f t="shared" si="41"/>
        <v>37.628396827460669</v>
      </c>
      <c r="F218" s="52">
        <f t="shared" si="41"/>
        <v>35.044508238245719</v>
      </c>
      <c r="G218" s="52">
        <f t="shared" si="41"/>
        <v>47.566243598307729</v>
      </c>
      <c r="H218" s="52">
        <f t="shared" si="41"/>
        <v>38.208069620253163</v>
      </c>
      <c r="I218" s="52">
        <f t="shared" si="41"/>
        <v>35.469646632437332</v>
      </c>
      <c r="J218" s="52">
        <f t="shared" si="41"/>
        <v>33.240043057050585</v>
      </c>
      <c r="K218" s="52">
        <f t="shared" si="41"/>
        <v>35.976331360946752</v>
      </c>
      <c r="L218" s="52">
        <f t="shared" si="41"/>
        <v>35.84963954685891</v>
      </c>
      <c r="M218" s="52">
        <f t="shared" si="41"/>
        <v>38.757533611497443</v>
      </c>
      <c r="N218" s="52">
        <f t="shared" si="41"/>
        <v>36.652502360717669</v>
      </c>
      <c r="O218" s="52">
        <f t="shared" si="41"/>
        <v>37.142361124215462</v>
      </c>
      <c r="P218" s="73">
        <v>32.400765867459207</v>
      </c>
      <c r="Q218" s="73">
        <v>36.266294227188077</v>
      </c>
      <c r="R218" s="73">
        <v>32.013877278047147</v>
      </c>
      <c r="S218" s="73">
        <v>32.369758576874204</v>
      </c>
      <c r="T218" s="73">
        <v>30.348770726129221</v>
      </c>
      <c r="U218" s="73">
        <v>29.689632401496809</v>
      </c>
      <c r="V218" s="73">
        <v>46.112241930793836</v>
      </c>
      <c r="W218" s="73">
        <v>35.496623291055833</v>
      </c>
      <c r="X218" s="73">
        <v>42.707906595657519</v>
      </c>
      <c r="Y218" s="73">
        <v>30.204335649828849</v>
      </c>
      <c r="Z218" s="73">
        <v>36.043988927956903</v>
      </c>
      <c r="AA218" s="73">
        <v>47.881426896667222</v>
      </c>
      <c r="AB218" s="73">
        <v>35.319328563613738</v>
      </c>
    </row>
    <row r="219" spans="1:28" s="12" customFormat="1" ht="16.5" hidden="1" customHeight="1" x14ac:dyDescent="0.2">
      <c r="A219" s="11" t="s">
        <v>50</v>
      </c>
      <c r="B219" s="20"/>
      <c r="C219" s="14" t="e">
        <f>(SUM($C213:C213)/+SUM(#REF!)-1)</f>
        <v>#REF!</v>
      </c>
      <c r="D219" s="14" t="e">
        <f>(SUM($C213:D213)/+SUM(#REF!)-1)</f>
        <v>#REF!</v>
      </c>
      <c r="E219" s="14" t="e">
        <f>(SUM($C213:E213)/+SUM(#REF!)-1)</f>
        <v>#REF!</v>
      </c>
      <c r="F219" s="14" t="e">
        <f>(SUM($C213:F213)/+SUM(#REF!)-1)</f>
        <v>#REF!</v>
      </c>
      <c r="G219" s="14" t="e">
        <f>(SUM($C213:G213)/+SUM(#REF!)-1)</f>
        <v>#REF!</v>
      </c>
      <c r="H219" s="14" t="e">
        <f>(SUM($C213:H213)/+SUM(#REF!)-1)</f>
        <v>#REF!</v>
      </c>
      <c r="I219" s="14" t="e">
        <f>(SUM($C213:I213)/+SUM(#REF!)-1)</f>
        <v>#REF!</v>
      </c>
      <c r="J219" s="14" t="e">
        <f>(SUM($C213:J213)/+SUM(#REF!)-1)</f>
        <v>#REF!</v>
      </c>
      <c r="K219" s="14" t="e">
        <f>(SUM($C213:K213)/+SUM(#REF!)-1)</f>
        <v>#REF!</v>
      </c>
      <c r="L219" s="14" t="e">
        <f>(SUM($C213:L213)/+SUM(#REF!)-1)</f>
        <v>#REF!</v>
      </c>
      <c r="M219" s="14" t="e">
        <f>(SUM($C213:M213)/+SUM(#REF!)-1)</f>
        <v>#REF!</v>
      </c>
      <c r="N219" s="14" t="e">
        <f>(SUM($C213:N213)/+SUM(#REF!)-1)</f>
        <v>#REF!</v>
      </c>
      <c r="O219" s="14"/>
      <c r="P219" s="74" t="e">
        <v>#REF!</v>
      </c>
      <c r="Q219" s="74" t="e">
        <v>#REF!</v>
      </c>
      <c r="R219" s="74" t="e">
        <v>#REF!</v>
      </c>
      <c r="S219" s="74" t="e">
        <v>#REF!</v>
      </c>
      <c r="T219" s="74" t="e">
        <v>#REF!</v>
      </c>
      <c r="U219" s="74" t="e">
        <v>#REF!</v>
      </c>
      <c r="V219" s="74" t="e">
        <v>#REF!</v>
      </c>
      <c r="W219" s="74" t="e">
        <v>#REF!</v>
      </c>
      <c r="X219" s="74" t="e">
        <v>#REF!</v>
      </c>
      <c r="Y219" s="74" t="e">
        <v>#REF!</v>
      </c>
      <c r="Z219" s="74" t="e">
        <v>#REF!</v>
      </c>
      <c r="AA219" s="74" t="e">
        <v>#REF!</v>
      </c>
      <c r="AB219" s="74"/>
    </row>
    <row r="220" spans="1:28" s="12" customFormat="1" ht="16.5" hidden="1" customHeight="1" x14ac:dyDescent="0.2">
      <c r="A220" s="11" t="s">
        <v>51</v>
      </c>
      <c r="B220" s="20"/>
      <c r="C220" s="14" t="e">
        <f>(SUM($C212:C212)/+SUM(#REF!)-1)</f>
        <v>#REF!</v>
      </c>
      <c r="D220" s="14" t="e">
        <f>(SUM($C212:D212)/+SUM(#REF!)-1)</f>
        <v>#REF!</v>
      </c>
      <c r="E220" s="14" t="e">
        <f>(SUM($C212:E212)/+SUM(#REF!)-1)</f>
        <v>#REF!</v>
      </c>
      <c r="F220" s="14" t="e">
        <f>(SUM($C212:F212)/+SUM(#REF!)-1)</f>
        <v>#REF!</v>
      </c>
      <c r="G220" s="14" t="e">
        <f>(SUM($C212:G212)/+SUM(#REF!)-1)</f>
        <v>#REF!</v>
      </c>
      <c r="H220" s="14" t="e">
        <f>(SUM($C212:H212)/+SUM(#REF!)-1)</f>
        <v>#REF!</v>
      </c>
      <c r="I220" s="14" t="e">
        <f>(SUM($C212:I212)/+SUM(#REF!)-1)</f>
        <v>#REF!</v>
      </c>
      <c r="J220" s="14" t="e">
        <f>(SUM($C212:J212)/+SUM(#REF!)-1)</f>
        <v>#REF!</v>
      </c>
      <c r="K220" s="14" t="e">
        <f>(SUM($C212:K212)/+SUM(#REF!)-1)</f>
        <v>#REF!</v>
      </c>
      <c r="L220" s="14" t="e">
        <f>(SUM($C212:L212)/+SUM(#REF!)-1)</f>
        <v>#REF!</v>
      </c>
      <c r="M220" s="14" t="e">
        <f>(SUM($C212:M212)/+SUM(#REF!)-1)</f>
        <v>#REF!</v>
      </c>
      <c r="N220" s="14" t="e">
        <f>(SUM($C212:N212)/+SUM(#REF!)-1)</f>
        <v>#REF!</v>
      </c>
      <c r="O220" s="14"/>
      <c r="P220" s="74" t="e">
        <v>#REF!</v>
      </c>
      <c r="Q220" s="74" t="e">
        <v>#REF!</v>
      </c>
      <c r="R220" s="74" t="e">
        <v>#REF!</v>
      </c>
      <c r="S220" s="74" t="e">
        <v>#REF!</v>
      </c>
      <c r="T220" s="74" t="e">
        <v>#REF!</v>
      </c>
      <c r="U220" s="74" t="e">
        <v>#REF!</v>
      </c>
      <c r="V220" s="74" t="e">
        <v>#REF!</v>
      </c>
      <c r="W220" s="74" t="e">
        <v>#REF!</v>
      </c>
      <c r="X220" s="74" t="e">
        <v>#REF!</v>
      </c>
      <c r="Y220" s="74" t="e">
        <v>#REF!</v>
      </c>
      <c r="Z220" s="74" t="e">
        <v>#REF!</v>
      </c>
      <c r="AA220" s="74" t="e">
        <v>#REF!</v>
      </c>
      <c r="AB220" s="74"/>
    </row>
    <row r="221" spans="1:28" s="5" customFormat="1" ht="21.75" customHeight="1" x14ac:dyDescent="0.2">
      <c r="A221" s="10" t="s">
        <v>37</v>
      </c>
      <c r="B221" s="15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</row>
    <row r="222" spans="1:28" s="12" customFormat="1" ht="16.5" customHeight="1" x14ac:dyDescent="0.2">
      <c r="A222" s="11" t="s">
        <v>3</v>
      </c>
      <c r="B222" s="20"/>
      <c r="C222" s="9">
        <f>ENERO!$D$23</f>
        <v>277.64</v>
      </c>
      <c r="D222" s="9">
        <f>FEBRERO!$D$23</f>
        <v>135.32</v>
      </c>
      <c r="E222" s="9">
        <f>MARZO!$D$23</f>
        <v>119.42</v>
      </c>
      <c r="F222" s="9">
        <f>ABRIL!$D$23</f>
        <v>275.94</v>
      </c>
      <c r="G222" s="9">
        <f>MAYO!$D$23</f>
        <v>274.47000000000003</v>
      </c>
      <c r="H222" s="9">
        <f>JUNIO!$D$23</f>
        <v>354.19</v>
      </c>
      <c r="I222" s="9">
        <f>JULIO!$D$23</f>
        <v>273.82</v>
      </c>
      <c r="J222" s="9">
        <f>AGOSTO!$D$23</f>
        <v>328.02</v>
      </c>
      <c r="K222" s="9">
        <f>SEPTIEMBRE!$D$23</f>
        <v>240.4</v>
      </c>
      <c r="L222" s="9">
        <f>OCTUBRE!$D$23</f>
        <v>439.95</v>
      </c>
      <c r="M222" s="9">
        <f>NOVIEMBRE!$D$23</f>
        <v>288.52</v>
      </c>
      <c r="N222" s="9">
        <f>DICIEMBRE!$D$23</f>
        <v>173.73</v>
      </c>
      <c r="O222" s="9">
        <f>SUM(C222:N222)</f>
        <v>3181.4199999999996</v>
      </c>
      <c r="P222" s="71">
        <v>168.31</v>
      </c>
      <c r="Q222" s="71">
        <v>221.37</v>
      </c>
      <c r="R222" s="71">
        <v>355.34</v>
      </c>
      <c r="S222" s="71">
        <v>370.33</v>
      </c>
      <c r="T222" s="71">
        <v>475.31</v>
      </c>
      <c r="U222" s="71">
        <v>436.97</v>
      </c>
      <c r="V222" s="71">
        <v>527.97</v>
      </c>
      <c r="W222" s="71">
        <v>353.59</v>
      </c>
      <c r="X222" s="71">
        <v>301.95999999999998</v>
      </c>
      <c r="Y222" s="71">
        <v>423.27</v>
      </c>
      <c r="Z222" s="71">
        <v>178.85</v>
      </c>
      <c r="AA222" s="71">
        <v>238.01</v>
      </c>
      <c r="AB222" s="71">
        <v>4051.2799999999997</v>
      </c>
    </row>
    <row r="223" spans="1:28" s="12" customFormat="1" ht="16.5" customHeight="1" x14ac:dyDescent="0.2">
      <c r="A223" s="12" t="s">
        <v>4</v>
      </c>
      <c r="B223" s="20"/>
      <c r="C223" s="9">
        <f>ENERO!$C$23</f>
        <v>22</v>
      </c>
      <c r="D223" s="9">
        <f>FEBRERO!$C$23</f>
        <v>14</v>
      </c>
      <c r="E223" s="9">
        <f>MARZO!$C$23</f>
        <v>13</v>
      </c>
      <c r="F223" s="9">
        <f>ABRIL!$C$23</f>
        <v>25</v>
      </c>
      <c r="G223" s="9">
        <f>MAYO!$C$23</f>
        <v>38</v>
      </c>
      <c r="H223" s="9">
        <f>JUNIO!$C$23</f>
        <v>40</v>
      </c>
      <c r="I223" s="9">
        <f>JULIO!$C$23</f>
        <v>33</v>
      </c>
      <c r="J223" s="9">
        <f>AGOSTO!$C$23</f>
        <v>33</v>
      </c>
      <c r="K223" s="9">
        <f>SEPTIEMBRE!$C$23</f>
        <v>28</v>
      </c>
      <c r="L223" s="9">
        <f>OCTUBRE!$C$23</f>
        <v>20</v>
      </c>
      <c r="M223" s="9">
        <f>NOVIEMBRE!$C$23</f>
        <v>19</v>
      </c>
      <c r="N223" s="9">
        <f>DICIEMBRE!$C$23</f>
        <v>15</v>
      </c>
      <c r="O223" s="9">
        <f>SUM(C223:N223)</f>
        <v>300</v>
      </c>
      <c r="P223" s="71">
        <v>21</v>
      </c>
      <c r="Q223" s="71">
        <v>21</v>
      </c>
      <c r="R223" s="71">
        <v>25</v>
      </c>
      <c r="S223" s="71">
        <v>34</v>
      </c>
      <c r="T223" s="71">
        <v>38</v>
      </c>
      <c r="U223" s="71">
        <v>45</v>
      </c>
      <c r="V223" s="71">
        <v>52</v>
      </c>
      <c r="W223" s="71">
        <v>37</v>
      </c>
      <c r="X223" s="71">
        <v>29</v>
      </c>
      <c r="Y223" s="71">
        <v>37</v>
      </c>
      <c r="Z223" s="71">
        <v>15</v>
      </c>
      <c r="AA223" s="71">
        <v>25</v>
      </c>
      <c r="AB223" s="71">
        <v>379</v>
      </c>
    </row>
    <row r="224" spans="1:28" s="12" customFormat="1" ht="16.5" customHeight="1" x14ac:dyDescent="0.2">
      <c r="A224" s="11" t="s">
        <v>55</v>
      </c>
      <c r="B224" s="20"/>
      <c r="C224" s="9">
        <f>ENERO!$I$23</f>
        <v>1813.93</v>
      </c>
      <c r="D224" s="9">
        <f>FEBRERO!$I$23</f>
        <v>1763.45</v>
      </c>
      <c r="E224" s="9">
        <f>MARZO!$I$23</f>
        <v>2364.91</v>
      </c>
      <c r="F224" s="9">
        <f>ABRIL!$I$23</f>
        <v>2072.0700000000002</v>
      </c>
      <c r="G224" s="9">
        <f>MAYO!$I$23</f>
        <v>1998.6</v>
      </c>
      <c r="H224" s="9">
        <f>JUNIO!$I$23</f>
        <v>1865.68</v>
      </c>
      <c r="I224" s="9">
        <f>JULIO!$I$23</f>
        <v>1829.16</v>
      </c>
      <c r="J224" s="9">
        <f>AGOSTO!$I$23</f>
        <v>1777.41</v>
      </c>
      <c r="K224" s="9">
        <f>SEPTIEMBRE!$I$23</f>
        <v>2128.9299999999998</v>
      </c>
      <c r="L224" s="9">
        <f>OCTUBRE!$I$23</f>
        <v>2256.5700000000002</v>
      </c>
      <c r="M224" s="9">
        <f>NOVIEMBRE!$I$23</f>
        <v>2213.59</v>
      </c>
      <c r="N224" s="9">
        <f>DICIEMBRE!$I$23</f>
        <v>2293.41</v>
      </c>
      <c r="O224" s="9">
        <f>SUM(C224:N224)</f>
        <v>24377.71</v>
      </c>
      <c r="P224" s="71">
        <v>1763.86</v>
      </c>
      <c r="Q224" s="71">
        <v>1782.55</v>
      </c>
      <c r="R224" s="71">
        <v>2017.33</v>
      </c>
      <c r="S224" s="71">
        <v>1991.85</v>
      </c>
      <c r="T224" s="71">
        <v>2137.73</v>
      </c>
      <c r="U224" s="71">
        <v>1992.71</v>
      </c>
      <c r="V224" s="71">
        <v>1732.51</v>
      </c>
      <c r="W224" s="71">
        <v>1637.34</v>
      </c>
      <c r="X224" s="71">
        <v>2247.13</v>
      </c>
      <c r="Y224" s="71">
        <v>1957.94</v>
      </c>
      <c r="Z224" s="71">
        <v>1857</v>
      </c>
      <c r="AA224" s="71">
        <v>1781.04</v>
      </c>
      <c r="AB224" s="71">
        <v>22898.989999999998</v>
      </c>
    </row>
    <row r="225" spans="1:28" s="9" customFormat="1" ht="16.5" hidden="1" customHeight="1" x14ac:dyDescent="0.2">
      <c r="A225" s="13" t="s">
        <v>100</v>
      </c>
      <c r="B225" s="20"/>
      <c r="C225" s="9">
        <f>ENERO!$H$23</f>
        <v>141</v>
      </c>
      <c r="D225" s="9">
        <f>FEBRERO!$H$23</f>
        <v>138</v>
      </c>
      <c r="E225" s="9">
        <f>MARZO!$H$23</f>
        <v>202</v>
      </c>
      <c r="F225" s="9">
        <f>ABRIL!$H$23</f>
        <v>179</v>
      </c>
      <c r="G225" s="9">
        <f>MAYO!$H$23</f>
        <v>186</v>
      </c>
      <c r="H225" s="9">
        <f>JUNIO!$H$23</f>
        <v>173</v>
      </c>
      <c r="I225" s="9">
        <f>JULIO!$H$23</f>
        <v>161</v>
      </c>
      <c r="J225" s="9">
        <f>AGOSTO!$H$23</f>
        <v>154</v>
      </c>
      <c r="K225" s="9">
        <f>SEPTIEMBRE!$H$22</f>
        <v>93</v>
      </c>
      <c r="L225" s="9">
        <f>OCTUBRE!$H$23</f>
        <v>136</v>
      </c>
      <c r="M225" s="9">
        <f>NOVIEMBRE!$H$23</f>
        <v>141</v>
      </c>
      <c r="N225" s="9">
        <f>DICIEMBRE!$H$23</f>
        <v>145</v>
      </c>
      <c r="O225" s="9">
        <f>SUM(C225:N225)</f>
        <v>1849</v>
      </c>
      <c r="P225" s="71">
        <v>165</v>
      </c>
      <c r="Q225" s="71">
        <v>160</v>
      </c>
      <c r="R225" s="71">
        <v>179</v>
      </c>
      <c r="S225" s="71">
        <v>176</v>
      </c>
      <c r="T225" s="71">
        <v>179</v>
      </c>
      <c r="U225" s="71">
        <v>172</v>
      </c>
      <c r="V225" s="71">
        <v>148</v>
      </c>
      <c r="W225" s="71">
        <v>134</v>
      </c>
      <c r="X225" s="71">
        <v>172</v>
      </c>
      <c r="Y225" s="71">
        <v>150</v>
      </c>
      <c r="Z225" s="71">
        <v>143</v>
      </c>
      <c r="AA225" s="71">
        <v>142</v>
      </c>
      <c r="AB225" s="71">
        <v>1920</v>
      </c>
    </row>
    <row r="226" spans="1:28" s="12" customFormat="1" ht="16.5" hidden="1" customHeight="1" x14ac:dyDescent="0.2">
      <c r="A226" s="11" t="s">
        <v>1</v>
      </c>
      <c r="B226" s="20"/>
      <c r="C226" s="9">
        <f>ENERO!$E$23</f>
        <v>197.55</v>
      </c>
      <c r="D226" s="9">
        <f>FEBRERO!$E$23</f>
        <v>94.96</v>
      </c>
      <c r="E226" s="9">
        <f>MARZO!$E$23</f>
        <v>80.680000000000007</v>
      </c>
      <c r="F226" s="9">
        <f>ABRIL!$E$23</f>
        <v>176.36</v>
      </c>
      <c r="G226" s="9">
        <f>MAYO!$E$23</f>
        <v>181.16</v>
      </c>
      <c r="H226" s="9">
        <f>JUNIO!$E$23</f>
        <v>240.73</v>
      </c>
      <c r="I226" s="9">
        <f>JULIO!$E$23</f>
        <v>190.07</v>
      </c>
      <c r="J226" s="9">
        <f>AGOSTO!$E$23</f>
        <v>224.96</v>
      </c>
      <c r="K226" s="9">
        <f>SEPTIEMBRE!$E$23</f>
        <v>154.68</v>
      </c>
      <c r="L226" s="9">
        <f>OCTUBRE!$E$23</f>
        <v>307.94</v>
      </c>
      <c r="M226" s="9">
        <f>NOVIEMBRE!$E$23</f>
        <v>193.69</v>
      </c>
      <c r="N226" s="9">
        <f>DICIEMBRE!$E$23</f>
        <v>120.86</v>
      </c>
      <c r="O226" s="9">
        <f>SUM(C226:N226)</f>
        <v>2163.6400000000003</v>
      </c>
      <c r="P226" s="71">
        <v>111.74</v>
      </c>
      <c r="Q226" s="71">
        <v>148.46</v>
      </c>
      <c r="R226" s="71">
        <v>229.01</v>
      </c>
      <c r="S226" s="71">
        <v>248.81</v>
      </c>
      <c r="T226" s="71">
        <v>319.24</v>
      </c>
      <c r="U226" s="71">
        <v>297.64999999999998</v>
      </c>
      <c r="V226" s="71">
        <v>360.4</v>
      </c>
      <c r="W226" s="71">
        <v>245.17</v>
      </c>
      <c r="X226" s="71">
        <v>205.48</v>
      </c>
      <c r="Y226" s="71">
        <v>279.58</v>
      </c>
      <c r="Z226" s="71">
        <v>116.38</v>
      </c>
      <c r="AA226" s="71">
        <v>161.09</v>
      </c>
      <c r="AB226" s="71">
        <v>2723.01</v>
      </c>
    </row>
    <row r="227" spans="1:28" s="12" customFormat="1" ht="16.5" customHeight="1" x14ac:dyDescent="0.2">
      <c r="A227" s="11" t="s">
        <v>57</v>
      </c>
      <c r="B227" s="51"/>
      <c r="C227" s="51">
        <f>IFERROR(+C224/(C222/(30.4166666666667)),"")</f>
        <v>198.7239020554197</v>
      </c>
      <c r="D227" s="51">
        <f t="shared" ref="D227:O227" si="42">IFERROR(+D224/(D222/(30.4166666666667)),"")</f>
        <v>396.38095502019945</v>
      </c>
      <c r="E227" s="51">
        <f t="shared" si="42"/>
        <v>602.3503530955179</v>
      </c>
      <c r="F227" s="51">
        <f t="shared" si="42"/>
        <v>228.40277777777803</v>
      </c>
      <c r="G227" s="51">
        <f t="shared" si="42"/>
        <v>221.48413305643626</v>
      </c>
      <c r="H227" s="51">
        <f t="shared" si="42"/>
        <v>160.21843266796557</v>
      </c>
      <c r="I227" s="51">
        <f t="shared" si="42"/>
        <v>203.18804324008497</v>
      </c>
      <c r="J227" s="51">
        <f t="shared" si="42"/>
        <v>164.81582677885515</v>
      </c>
      <c r="K227" s="51">
        <f t="shared" si="42"/>
        <v>269.36337007764865</v>
      </c>
      <c r="L227" s="51">
        <f t="shared" si="42"/>
        <v>156.01167746334829</v>
      </c>
      <c r="M227" s="51">
        <f t="shared" si="42"/>
        <v>233.36347278062786</v>
      </c>
      <c r="N227" s="51">
        <f t="shared" si="42"/>
        <v>401.5304639382955</v>
      </c>
      <c r="O227" s="51">
        <f t="shared" si="42"/>
        <v>233.06846602041466</v>
      </c>
      <c r="P227" s="72">
        <v>318.76146198482991</v>
      </c>
      <c r="Q227" s="72">
        <v>244.92582177651317</v>
      </c>
      <c r="R227" s="72">
        <v>172.68096517888989</v>
      </c>
      <c r="S227" s="72">
        <v>163.59851348797037</v>
      </c>
      <c r="T227" s="72">
        <v>136.80044777794157</v>
      </c>
      <c r="U227" s="72">
        <v>138.70882631149368</v>
      </c>
      <c r="V227" s="72">
        <v>99.810934649064762</v>
      </c>
      <c r="W227" s="72">
        <v>140.84794536044589</v>
      </c>
      <c r="X227" s="72">
        <v>226.35516017574099</v>
      </c>
      <c r="Y227" s="72">
        <v>140.69980942030713</v>
      </c>
      <c r="Z227" s="72">
        <v>315.81632653061257</v>
      </c>
      <c r="AA227" s="72">
        <v>227.60934414520423</v>
      </c>
      <c r="AB227" s="72">
        <v>171.92367494553179</v>
      </c>
    </row>
    <row r="228" spans="1:28" s="12" customFormat="1" ht="15" customHeight="1" x14ac:dyDescent="0.2">
      <c r="A228" s="11" t="s">
        <v>49</v>
      </c>
      <c r="B228" s="81"/>
      <c r="C228" s="52">
        <f>IFERROR((C222-C226)*100/C222,"")</f>
        <v>28.846707967151698</v>
      </c>
      <c r="D228" s="52">
        <f t="shared" ref="D228:O228" si="43">IFERROR((D222-D226)*100/D222,"")</f>
        <v>29.825598581141001</v>
      </c>
      <c r="E228" s="52">
        <f t="shared" si="43"/>
        <v>32.440127281862331</v>
      </c>
      <c r="F228" s="52">
        <f t="shared" si="43"/>
        <v>36.087555265637448</v>
      </c>
      <c r="G228" s="52">
        <f t="shared" si="43"/>
        <v>33.996429482274941</v>
      </c>
      <c r="H228" s="52">
        <f t="shared" si="43"/>
        <v>32.033654253366841</v>
      </c>
      <c r="I228" s="52">
        <f t="shared" si="43"/>
        <v>30.58578628295961</v>
      </c>
      <c r="J228" s="52">
        <f t="shared" si="43"/>
        <v>31.418815925858176</v>
      </c>
      <c r="K228" s="52">
        <f t="shared" si="43"/>
        <v>35.657237936772049</v>
      </c>
      <c r="L228" s="52">
        <f t="shared" si="43"/>
        <v>30.005682463916354</v>
      </c>
      <c r="M228" s="52">
        <f t="shared" si="43"/>
        <v>32.867738804935527</v>
      </c>
      <c r="N228" s="52">
        <f t="shared" si="43"/>
        <v>30.432279974673339</v>
      </c>
      <c r="O228" s="52">
        <f t="shared" si="43"/>
        <v>31.991374920632907</v>
      </c>
      <c r="P228" s="73">
        <v>33.610599489038087</v>
      </c>
      <c r="Q228" s="73">
        <v>32.935808826850973</v>
      </c>
      <c r="R228" s="73">
        <v>35.551865818652558</v>
      </c>
      <c r="S228" s="73">
        <v>32.813976723462851</v>
      </c>
      <c r="T228" s="73">
        <v>32.835412678041699</v>
      </c>
      <c r="U228" s="73">
        <v>31.883195642721478</v>
      </c>
      <c r="V228" s="73">
        <v>31.738545750705537</v>
      </c>
      <c r="W228" s="73">
        <v>30.662631861760794</v>
      </c>
      <c r="X228" s="73">
        <v>31.951251821433299</v>
      </c>
      <c r="Y228" s="73">
        <v>33.947598459612067</v>
      </c>
      <c r="Z228" s="73">
        <v>34.928711210511601</v>
      </c>
      <c r="AA228" s="73">
        <v>32.31796983320028</v>
      </c>
      <c r="AB228" s="73">
        <v>32.786427993128086</v>
      </c>
    </row>
    <row r="229" spans="1:28" s="12" customFormat="1" ht="16.5" hidden="1" customHeight="1" x14ac:dyDescent="0.2">
      <c r="A229" s="11" t="s">
        <v>50</v>
      </c>
      <c r="B229" s="20"/>
      <c r="C229" s="14" t="e">
        <f>(SUM($C223:C223)/+SUM(#REF!)-1)</f>
        <v>#REF!</v>
      </c>
      <c r="D229" s="14" t="e">
        <f>(SUM($C223:D223)/+SUM(#REF!)-1)</f>
        <v>#REF!</v>
      </c>
      <c r="E229" s="14" t="e">
        <f>(SUM($C223:E223)/+SUM(#REF!)-1)</f>
        <v>#REF!</v>
      </c>
      <c r="F229" s="14" t="e">
        <f>(SUM($C223:F223)/+SUM(#REF!)-1)</f>
        <v>#REF!</v>
      </c>
      <c r="G229" s="14" t="e">
        <f>(SUM($C223:G223)/+SUM(#REF!)-1)</f>
        <v>#REF!</v>
      </c>
      <c r="H229" s="14" t="e">
        <f>(SUM($C223:H223)/+SUM(#REF!)-1)</f>
        <v>#REF!</v>
      </c>
      <c r="I229" s="14" t="e">
        <f>(SUM($C223:I223)/+SUM(#REF!)-1)</f>
        <v>#REF!</v>
      </c>
      <c r="J229" s="14" t="e">
        <f>(SUM($C223:J223)/+SUM(#REF!)-1)</f>
        <v>#REF!</v>
      </c>
      <c r="K229" s="14" t="e">
        <f>(SUM($C223:K223)/+SUM(#REF!)-1)</f>
        <v>#REF!</v>
      </c>
      <c r="L229" s="14" t="e">
        <f>(SUM($C223:L223)/+SUM(#REF!)-1)</f>
        <v>#REF!</v>
      </c>
      <c r="M229" s="14" t="e">
        <f>(SUM($C223:M223)/+SUM(#REF!)-1)</f>
        <v>#REF!</v>
      </c>
      <c r="N229" s="14" t="e">
        <f>(SUM($C223:N223)/+SUM(#REF!)-1)</f>
        <v>#REF!</v>
      </c>
      <c r="O229" s="14"/>
      <c r="P229" s="74" t="e">
        <v>#REF!</v>
      </c>
      <c r="Q229" s="74" t="e">
        <v>#REF!</v>
      </c>
      <c r="R229" s="74" t="e">
        <v>#REF!</v>
      </c>
      <c r="S229" s="74" t="e">
        <v>#REF!</v>
      </c>
      <c r="T229" s="74" t="e">
        <v>#REF!</v>
      </c>
      <c r="U229" s="74" t="e">
        <v>#REF!</v>
      </c>
      <c r="V229" s="74" t="e">
        <v>#REF!</v>
      </c>
      <c r="W229" s="74" t="e">
        <v>#REF!</v>
      </c>
      <c r="X229" s="74" t="e">
        <v>#REF!</v>
      </c>
      <c r="Y229" s="74" t="e">
        <v>#REF!</v>
      </c>
      <c r="Z229" s="74" t="e">
        <v>#REF!</v>
      </c>
      <c r="AA229" s="74" t="e">
        <v>#REF!</v>
      </c>
      <c r="AB229" s="74"/>
    </row>
    <row r="230" spans="1:28" s="12" customFormat="1" ht="16.5" hidden="1" customHeight="1" x14ac:dyDescent="0.2">
      <c r="A230" s="11" t="s">
        <v>51</v>
      </c>
      <c r="B230" s="20"/>
      <c r="C230" s="14" t="e">
        <f>(SUM($C222:C222)/+SUM(#REF!)-1)</f>
        <v>#REF!</v>
      </c>
      <c r="D230" s="14" t="e">
        <f>(SUM($C222:D222)/+SUM(#REF!)-1)</f>
        <v>#REF!</v>
      </c>
      <c r="E230" s="14" t="e">
        <f>(SUM($C222:E222)/+SUM(#REF!)-1)</f>
        <v>#REF!</v>
      </c>
      <c r="F230" s="14" t="e">
        <f>(SUM($C222:F222)/+SUM(#REF!)-1)</f>
        <v>#REF!</v>
      </c>
      <c r="G230" s="14" t="e">
        <f>(SUM($C222:G222)/+SUM(#REF!)-1)</f>
        <v>#REF!</v>
      </c>
      <c r="H230" s="14" t="e">
        <f>(SUM($C222:H222)/+SUM(#REF!)-1)</f>
        <v>#REF!</v>
      </c>
      <c r="I230" s="14" t="e">
        <f>(SUM($C222:I222)/+SUM(#REF!)-1)</f>
        <v>#REF!</v>
      </c>
      <c r="J230" s="14" t="e">
        <f>(SUM($C222:J222)/+SUM(#REF!)-1)</f>
        <v>#REF!</v>
      </c>
      <c r="K230" s="14" t="e">
        <f>(SUM($C222:K222)/+SUM(#REF!)-1)</f>
        <v>#REF!</v>
      </c>
      <c r="L230" s="14" t="e">
        <f>(SUM($C222:L222)/+SUM(#REF!)-1)</f>
        <v>#REF!</v>
      </c>
      <c r="M230" s="14" t="e">
        <f>(SUM($C222:M222)/+SUM(#REF!)-1)</f>
        <v>#REF!</v>
      </c>
      <c r="N230" s="14" t="e">
        <f>(SUM($C222:N222)/+SUM(#REF!)-1)</f>
        <v>#REF!</v>
      </c>
      <c r="O230" s="14"/>
      <c r="P230" s="74" t="e">
        <v>#REF!</v>
      </c>
      <c r="Q230" s="74" t="e">
        <v>#REF!</v>
      </c>
      <c r="R230" s="74" t="e">
        <v>#REF!</v>
      </c>
      <c r="S230" s="74" t="e">
        <v>#REF!</v>
      </c>
      <c r="T230" s="74" t="e">
        <v>#REF!</v>
      </c>
      <c r="U230" s="74" t="e">
        <v>#REF!</v>
      </c>
      <c r="V230" s="74" t="e">
        <v>#REF!</v>
      </c>
      <c r="W230" s="74" t="e">
        <v>#REF!</v>
      </c>
      <c r="X230" s="74" t="e">
        <v>#REF!</v>
      </c>
      <c r="Y230" s="74" t="e">
        <v>#REF!</v>
      </c>
      <c r="Z230" s="74" t="e">
        <v>#REF!</v>
      </c>
      <c r="AA230" s="74" t="e">
        <v>#REF!</v>
      </c>
      <c r="AB230" s="74"/>
    </row>
    <row r="231" spans="1:28" s="12" customFormat="1" ht="16.5" hidden="1" customHeight="1" x14ac:dyDescent="0.2">
      <c r="A231" s="11" t="s">
        <v>50</v>
      </c>
      <c r="B231" s="20"/>
      <c r="C231" s="14" t="e">
        <f>(SUM(#REF!)/+SUM(#REF!)-1)</f>
        <v>#REF!</v>
      </c>
      <c r="D231" s="14" t="e">
        <f>(SUM(#REF!)/+SUM(#REF!)-1)</f>
        <v>#REF!</v>
      </c>
      <c r="E231" s="14" t="e">
        <f>(SUM(#REF!)/+SUM(#REF!)-1)</f>
        <v>#REF!</v>
      </c>
      <c r="F231" s="14" t="e">
        <f>(SUM(#REF!)/+SUM(#REF!)-1)</f>
        <v>#REF!</v>
      </c>
      <c r="G231" s="14" t="e">
        <f>(SUM(#REF!)/+SUM(#REF!)-1)</f>
        <v>#REF!</v>
      </c>
      <c r="H231" s="14" t="e">
        <f>(SUM(#REF!)/+SUM(#REF!)-1)</f>
        <v>#REF!</v>
      </c>
      <c r="I231" s="14" t="e">
        <f>(SUM(#REF!)/+SUM(#REF!)-1)</f>
        <v>#REF!</v>
      </c>
      <c r="J231" s="14" t="e">
        <f>(SUM(#REF!)/+SUM(#REF!)-1)</f>
        <v>#REF!</v>
      </c>
      <c r="K231" s="14" t="e">
        <f>(SUM(#REF!)/+SUM(#REF!)-1)</f>
        <v>#REF!</v>
      </c>
      <c r="L231" s="14" t="e">
        <f>(SUM(#REF!)/+SUM(#REF!)-1)</f>
        <v>#REF!</v>
      </c>
      <c r="M231" s="14" t="e">
        <f>(SUM(#REF!)/+SUM(#REF!)-1)</f>
        <v>#REF!</v>
      </c>
      <c r="N231" s="14" t="e">
        <f>(SUM(#REF!)/+SUM(#REF!)-1)</f>
        <v>#REF!</v>
      </c>
      <c r="O231" s="14"/>
      <c r="P231" s="74" t="e">
        <v>#REF!</v>
      </c>
      <c r="Q231" s="74" t="e">
        <v>#REF!</v>
      </c>
      <c r="R231" s="74" t="e">
        <v>#REF!</v>
      </c>
      <c r="S231" s="74" t="e">
        <v>#REF!</v>
      </c>
      <c r="T231" s="74" t="e">
        <v>#REF!</v>
      </c>
      <c r="U231" s="74" t="e">
        <v>#REF!</v>
      </c>
      <c r="V231" s="74" t="e">
        <v>#REF!</v>
      </c>
      <c r="W231" s="74" t="e">
        <v>#REF!</v>
      </c>
      <c r="X231" s="74" t="e">
        <v>#REF!</v>
      </c>
      <c r="Y231" s="74" t="e">
        <v>#REF!</v>
      </c>
      <c r="Z231" s="74" t="e">
        <v>#REF!</v>
      </c>
      <c r="AA231" s="74" t="e">
        <v>#REF!</v>
      </c>
      <c r="AB231" s="74"/>
    </row>
    <row r="232" spans="1:28" s="12" customFormat="1" ht="16.5" hidden="1" customHeight="1" x14ac:dyDescent="0.2">
      <c r="A232" s="11" t="s">
        <v>51</v>
      </c>
      <c r="B232" s="20"/>
      <c r="C232" s="14" t="e">
        <f>(SUM(#REF!)/+SUM(#REF!)-1)</f>
        <v>#REF!</v>
      </c>
      <c r="D232" s="14" t="e">
        <f>(SUM(#REF!)/+SUM(#REF!)-1)</f>
        <v>#REF!</v>
      </c>
      <c r="E232" s="14" t="e">
        <f>(SUM(#REF!)/+SUM(#REF!)-1)</f>
        <v>#REF!</v>
      </c>
      <c r="F232" s="14" t="e">
        <f>(SUM(#REF!)/+SUM(#REF!)-1)</f>
        <v>#REF!</v>
      </c>
      <c r="G232" s="14" t="e">
        <f>(SUM(#REF!)/+SUM(#REF!)-1)</f>
        <v>#REF!</v>
      </c>
      <c r="H232" s="14" t="e">
        <f>(SUM(#REF!)/+SUM(#REF!)-1)</f>
        <v>#REF!</v>
      </c>
      <c r="I232" s="14" t="e">
        <f>(SUM(#REF!)/+SUM(#REF!)-1)</f>
        <v>#REF!</v>
      </c>
      <c r="J232" s="14" t="e">
        <f>(SUM(#REF!)/+SUM(#REF!)-1)</f>
        <v>#REF!</v>
      </c>
      <c r="K232" s="14" t="e">
        <f>(SUM(#REF!)/+SUM(#REF!)-1)</f>
        <v>#REF!</v>
      </c>
      <c r="L232" s="14" t="e">
        <f>(SUM(#REF!)/+SUM(#REF!)-1)</f>
        <v>#REF!</v>
      </c>
      <c r="M232" s="14" t="e">
        <f>(SUM(#REF!)/+SUM(#REF!)-1)</f>
        <v>#REF!</v>
      </c>
      <c r="N232" s="14" t="e">
        <f>(SUM(#REF!)/+SUM(#REF!)-1)</f>
        <v>#REF!</v>
      </c>
      <c r="O232" s="14"/>
      <c r="P232" s="74" t="e">
        <v>#REF!</v>
      </c>
      <c r="Q232" s="74" t="e">
        <v>#REF!</v>
      </c>
      <c r="R232" s="74" t="e">
        <v>#REF!</v>
      </c>
      <c r="S232" s="74" t="e">
        <v>#REF!</v>
      </c>
      <c r="T232" s="74" t="e">
        <v>#REF!</v>
      </c>
      <c r="U232" s="74" t="e">
        <v>#REF!</v>
      </c>
      <c r="V232" s="74" t="e">
        <v>#REF!</v>
      </c>
      <c r="W232" s="74" t="e">
        <v>#REF!</v>
      </c>
      <c r="X232" s="74" t="e">
        <v>#REF!</v>
      </c>
      <c r="Y232" s="74" t="e">
        <v>#REF!</v>
      </c>
      <c r="Z232" s="74" t="e">
        <v>#REF!</v>
      </c>
      <c r="AA232" s="74" t="e">
        <v>#REF!</v>
      </c>
      <c r="AB232" s="74"/>
    </row>
    <row r="233" spans="1:28" s="5" customFormat="1" ht="21.75" customHeight="1" x14ac:dyDescent="0.2">
      <c r="A233" s="10" t="s">
        <v>38</v>
      </c>
      <c r="B233" s="15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</row>
    <row r="234" spans="1:28" s="12" customFormat="1" ht="16.5" customHeight="1" x14ac:dyDescent="0.2">
      <c r="A234" s="11" t="s">
        <v>3</v>
      </c>
      <c r="B234" s="20"/>
      <c r="C234" s="9">
        <f>ENERO!$D$24</f>
        <v>29.1</v>
      </c>
      <c r="D234" s="9">
        <f>FEBRERO!$D$24</f>
        <v>71.75</v>
      </c>
      <c r="E234" s="9">
        <f>MARZO!$D$24</f>
        <v>61.55</v>
      </c>
      <c r="F234" s="9">
        <f>ABRIL!$D$24</f>
        <v>0</v>
      </c>
      <c r="G234" s="9">
        <f>MAYO!$D$24</f>
        <v>83.3</v>
      </c>
      <c r="H234" s="9">
        <f>JUNIO!$D$24</f>
        <v>59.45</v>
      </c>
      <c r="I234" s="9">
        <f>JULIO!$D$24</f>
        <v>97.21</v>
      </c>
      <c r="J234" s="9">
        <f>AGOSTO!$D$24</f>
        <v>74.099999999999994</v>
      </c>
      <c r="K234" s="9">
        <f>SEPTIEMBRE!$D$24</f>
        <v>89.95</v>
      </c>
      <c r="L234" s="9">
        <f>OCTUBRE!$D$24</f>
        <v>50.2</v>
      </c>
      <c r="M234" s="9">
        <f>NOVIEMBRE!$D$24</f>
        <v>84.45</v>
      </c>
      <c r="N234" s="9">
        <f>DICIEMBRE!$D$24</f>
        <v>58.05</v>
      </c>
      <c r="O234" s="9">
        <f>SUM(C234:N234)</f>
        <v>759.11</v>
      </c>
      <c r="P234" s="71">
        <v>41.28</v>
      </c>
      <c r="Q234" s="71">
        <v>155.44999999999999</v>
      </c>
      <c r="R234" s="71">
        <v>68.25</v>
      </c>
      <c r="S234" s="71">
        <v>74.650000000000006</v>
      </c>
      <c r="T234" s="71">
        <v>53.05</v>
      </c>
      <c r="U234" s="71">
        <v>110</v>
      </c>
      <c r="V234" s="71">
        <v>80.319999999999993</v>
      </c>
      <c r="W234" s="71">
        <v>8.15</v>
      </c>
      <c r="X234" s="71">
        <v>73.099999999999994</v>
      </c>
      <c r="Y234" s="71">
        <v>129.66999999999999</v>
      </c>
      <c r="Z234" s="71">
        <v>59.9</v>
      </c>
      <c r="AA234" s="71">
        <v>58.8</v>
      </c>
      <c r="AB234" s="71">
        <v>912.61999999999989</v>
      </c>
    </row>
    <row r="235" spans="1:28" s="12" customFormat="1" ht="16.5" customHeight="1" x14ac:dyDescent="0.2">
      <c r="A235" s="12" t="s">
        <v>4</v>
      </c>
      <c r="B235" s="20"/>
      <c r="C235" s="9">
        <f>ENERO!$C$24</f>
        <v>2</v>
      </c>
      <c r="D235" s="9">
        <f>FEBRERO!$C$24</f>
        <v>3</v>
      </c>
      <c r="E235" s="9">
        <f>MARZO!$C$24</f>
        <v>3</v>
      </c>
      <c r="F235" s="9">
        <f>ABRIL!$C$24</f>
        <v>0</v>
      </c>
      <c r="G235" s="9">
        <f>MAYO!$C$24</f>
        <v>4</v>
      </c>
      <c r="H235" s="9">
        <f>JUNIO!$C$24</f>
        <v>3</v>
      </c>
      <c r="I235" s="9">
        <f>JULIO!$C$24</f>
        <v>3</v>
      </c>
      <c r="J235" s="9">
        <f>AGOSTO!$C$24</f>
        <v>4</v>
      </c>
      <c r="K235" s="9">
        <f>SEPTIEMBRE!$C$24</f>
        <v>3</v>
      </c>
      <c r="L235" s="9">
        <f>OCTUBRE!$C$24</f>
        <v>2</v>
      </c>
      <c r="M235" s="9">
        <f>NOVIEMBRE!$C$24</f>
        <v>3</v>
      </c>
      <c r="N235" s="9">
        <f>DICIEMBRE!$C$24</f>
        <v>3</v>
      </c>
      <c r="O235" s="9">
        <f>SUM(C235:N235)</f>
        <v>33</v>
      </c>
      <c r="P235" s="71">
        <v>2</v>
      </c>
      <c r="Q235" s="71">
        <v>7</v>
      </c>
      <c r="R235" s="71">
        <v>3</v>
      </c>
      <c r="S235" s="71">
        <v>3</v>
      </c>
      <c r="T235" s="71">
        <v>3</v>
      </c>
      <c r="U235" s="71">
        <v>4</v>
      </c>
      <c r="V235" s="71">
        <v>2</v>
      </c>
      <c r="W235" s="71">
        <v>1</v>
      </c>
      <c r="X235" s="71">
        <v>3</v>
      </c>
      <c r="Y235" s="71">
        <v>4</v>
      </c>
      <c r="Z235" s="71">
        <v>2</v>
      </c>
      <c r="AA235" s="71">
        <v>4</v>
      </c>
      <c r="AB235" s="71">
        <v>38</v>
      </c>
    </row>
    <row r="236" spans="1:28" s="12" customFormat="1" ht="16.5" customHeight="1" x14ac:dyDescent="0.2">
      <c r="A236" s="11" t="s">
        <v>55</v>
      </c>
      <c r="B236" s="20"/>
      <c r="C236" s="9">
        <f>ENERO!$I$24</f>
        <v>126</v>
      </c>
      <c r="D236" s="9">
        <f>FEBRERO!$I$24</f>
        <v>105.9</v>
      </c>
      <c r="E236" s="9">
        <f>MARZO!$I$24</f>
        <v>84.95</v>
      </c>
      <c r="F236" s="9">
        <f>ABRIL!$I$24</f>
        <v>84.95</v>
      </c>
      <c r="G236" s="9">
        <f>MAYO!$I$24</f>
        <v>84.95</v>
      </c>
      <c r="H236" s="9">
        <f>JUNIO!$I$24</f>
        <v>100.95</v>
      </c>
      <c r="I236" s="9">
        <f>JULIO!$I$24</f>
        <v>100.95</v>
      </c>
      <c r="J236" s="9">
        <f>AGOSTO!$I$24</f>
        <v>100.95</v>
      </c>
      <c r="K236" s="9">
        <f>SEPTIEMBRE!$I$24</f>
        <v>101.65</v>
      </c>
      <c r="L236" s="9">
        <f>OCTUBRE!$I$24</f>
        <v>101.65</v>
      </c>
      <c r="M236" s="9">
        <f>NOVIEMBRE!$I$24</f>
        <v>101.65</v>
      </c>
      <c r="N236" s="9">
        <f>DICIEMBRE!$I$24</f>
        <v>101.65</v>
      </c>
      <c r="O236" s="9">
        <f>SUM(C236:N236)</f>
        <v>1196.2000000000003</v>
      </c>
      <c r="P236" s="71">
        <v>56.15</v>
      </c>
      <c r="Q236" s="71">
        <v>56.15</v>
      </c>
      <c r="R236" s="71">
        <v>94.45</v>
      </c>
      <c r="S236" s="71">
        <v>86.1</v>
      </c>
      <c r="T236" s="71">
        <v>107.3</v>
      </c>
      <c r="U236" s="71">
        <v>86.1</v>
      </c>
      <c r="V236" s="71">
        <v>86.1</v>
      </c>
      <c r="W236" s="71">
        <v>86.1</v>
      </c>
      <c r="X236" s="71">
        <v>86.1</v>
      </c>
      <c r="Y236" s="71">
        <v>96.05</v>
      </c>
      <c r="Z236" s="71">
        <v>126</v>
      </c>
      <c r="AA236" s="71">
        <v>126</v>
      </c>
      <c r="AB236" s="71">
        <v>1092.5999999999999</v>
      </c>
    </row>
    <row r="237" spans="1:28" s="9" customFormat="1" ht="16.5" hidden="1" customHeight="1" x14ac:dyDescent="0.2">
      <c r="A237" s="13" t="s">
        <v>100</v>
      </c>
      <c r="B237" s="20"/>
      <c r="C237" s="9">
        <f>ENERO!$H$24</f>
        <v>6</v>
      </c>
      <c r="D237" s="9">
        <f>FEBRERO!$H$24</f>
        <v>5</v>
      </c>
      <c r="E237" s="9">
        <f>MARZO!$H$24</f>
        <v>4</v>
      </c>
      <c r="F237" s="9">
        <f>ABRIL!$H$24</f>
        <v>4</v>
      </c>
      <c r="G237" s="9">
        <f>MAYO!$H$24</f>
        <v>4</v>
      </c>
      <c r="H237" s="9">
        <f>JUNIO!$H$24</f>
        <v>5</v>
      </c>
      <c r="I237" s="9">
        <f>JULIO!$H$24</f>
        <v>5</v>
      </c>
      <c r="J237" s="9">
        <f>AGOSTO!$H$24</f>
        <v>5</v>
      </c>
      <c r="K237" s="9">
        <f>SEPTIEMBRE!$H$23</f>
        <v>143</v>
      </c>
      <c r="L237" s="9">
        <f>OCTUBRE!$H$24</f>
        <v>5</v>
      </c>
      <c r="M237" s="9">
        <f>NOVIEMBRE!$H$24</f>
        <v>5</v>
      </c>
      <c r="N237" s="9">
        <f>DICIEMBRE!$H$24</f>
        <v>5</v>
      </c>
      <c r="O237" s="9">
        <f>SUM(C237:N237)</f>
        <v>196</v>
      </c>
      <c r="P237" s="71">
        <v>3</v>
      </c>
      <c r="Q237" s="71">
        <v>3</v>
      </c>
      <c r="R237" s="71">
        <v>5</v>
      </c>
      <c r="S237" s="71">
        <v>4</v>
      </c>
      <c r="T237" s="71">
        <v>5</v>
      </c>
      <c r="U237" s="71">
        <v>4</v>
      </c>
      <c r="V237" s="71">
        <v>4</v>
      </c>
      <c r="W237" s="71">
        <v>4</v>
      </c>
      <c r="X237" s="71">
        <v>4</v>
      </c>
      <c r="Y237" s="71">
        <v>5</v>
      </c>
      <c r="Z237" s="71">
        <v>6</v>
      </c>
      <c r="AA237" s="71">
        <v>6</v>
      </c>
      <c r="AB237" s="71">
        <v>53</v>
      </c>
    </row>
    <row r="238" spans="1:28" s="12" customFormat="1" ht="16.5" hidden="1" customHeight="1" x14ac:dyDescent="0.2">
      <c r="A238" s="11" t="s">
        <v>1</v>
      </c>
      <c r="B238" s="20"/>
      <c r="C238" s="9">
        <f>ENERO!$E$24</f>
        <v>20.28</v>
      </c>
      <c r="D238" s="9">
        <f>FEBRERO!$E$24</f>
        <v>49.47</v>
      </c>
      <c r="E238" s="9">
        <f>MARZO!$E$24</f>
        <v>42.56</v>
      </c>
      <c r="F238" s="9">
        <f>ABRIL!$E$24</f>
        <v>0</v>
      </c>
      <c r="G238" s="9">
        <f>MAYO!$E$24</f>
        <v>59.32</v>
      </c>
      <c r="H238" s="9">
        <f>JUNIO!$E$24</f>
        <v>43.52</v>
      </c>
      <c r="I238" s="9">
        <f>JULIO!$E$24</f>
        <v>68.12</v>
      </c>
      <c r="J238" s="9">
        <f>AGOSTO!$E$24</f>
        <v>52.68</v>
      </c>
      <c r="K238" s="9">
        <f>SEPTIEMBRE!$E$24</f>
        <v>60.44</v>
      </c>
      <c r="L238" s="9">
        <f>OCTUBRE!$E$24</f>
        <v>35.159999999999997</v>
      </c>
      <c r="M238" s="9">
        <f>NOVIEMBRE!$E$24</f>
        <v>56.16</v>
      </c>
      <c r="N238" s="9">
        <f>DICIEMBRE!$E$24</f>
        <v>37.200000000000003</v>
      </c>
      <c r="O238" s="9">
        <f>SUM(C238:N238)</f>
        <v>524.91</v>
      </c>
      <c r="P238" s="71">
        <v>27.77</v>
      </c>
      <c r="Q238" s="71">
        <v>106.08</v>
      </c>
      <c r="R238" s="71">
        <v>45.99</v>
      </c>
      <c r="S238" s="71">
        <v>50.63</v>
      </c>
      <c r="T238" s="71">
        <v>36</v>
      </c>
      <c r="U238" s="71">
        <v>74.97</v>
      </c>
      <c r="V238" s="71">
        <v>56.97</v>
      </c>
      <c r="W238" s="71">
        <v>5.49</v>
      </c>
      <c r="X238" s="71">
        <v>50.16</v>
      </c>
      <c r="Y238" s="71">
        <v>89.15</v>
      </c>
      <c r="Z238" s="71">
        <v>40.340000000000003</v>
      </c>
      <c r="AA238" s="71">
        <v>39.79</v>
      </c>
      <c r="AB238" s="71">
        <v>623.34</v>
      </c>
    </row>
    <row r="239" spans="1:28" s="12" customFormat="1" ht="16.5" customHeight="1" x14ac:dyDescent="0.2">
      <c r="A239" s="11" t="s">
        <v>57</v>
      </c>
      <c r="B239" s="51"/>
      <c r="C239" s="51">
        <f>IFERROR(+C236/(C234/(30.4166666666667)),"")</f>
        <v>131.70103092783518</v>
      </c>
      <c r="D239" s="51">
        <f t="shared" ref="D239:O239" si="44">IFERROR(+D236/(D234/(30.4166666666667)),"")</f>
        <v>44.893728222996565</v>
      </c>
      <c r="E239" s="51">
        <f t="shared" si="44"/>
        <v>41.980435959924229</v>
      </c>
      <c r="F239" s="51" t="str">
        <f t="shared" si="44"/>
        <v/>
      </c>
      <c r="G239" s="51">
        <f t="shared" si="44"/>
        <v>31.019157663065261</v>
      </c>
      <c r="H239" s="51">
        <f t="shared" si="44"/>
        <v>51.649495374264141</v>
      </c>
      <c r="I239" s="51">
        <f t="shared" si="44"/>
        <v>31.58689949593667</v>
      </c>
      <c r="J239" s="51">
        <f t="shared" si="44"/>
        <v>41.438090418353625</v>
      </c>
      <c r="K239" s="51">
        <f t="shared" si="44"/>
        <v>34.373031313692834</v>
      </c>
      <c r="L239" s="51">
        <f t="shared" si="44"/>
        <v>61.590720451527297</v>
      </c>
      <c r="M239" s="51">
        <f t="shared" si="44"/>
        <v>36.611653838563292</v>
      </c>
      <c r="N239" s="51">
        <f t="shared" si="44"/>
        <v>53.261915015791047</v>
      </c>
      <c r="O239" s="51">
        <f t="shared" si="44"/>
        <v>47.930361432027915</v>
      </c>
      <c r="P239" s="72">
        <v>41.373445574935445</v>
      </c>
      <c r="Q239" s="72">
        <v>10.986785675994438</v>
      </c>
      <c r="R239" s="72">
        <v>42.093101343101395</v>
      </c>
      <c r="S239" s="72">
        <v>35.082049564634993</v>
      </c>
      <c r="T239" s="72">
        <v>61.521363493559605</v>
      </c>
      <c r="U239" s="72">
        <v>23.807954545454567</v>
      </c>
      <c r="V239" s="72">
        <v>32.605515438247046</v>
      </c>
      <c r="W239" s="72">
        <v>321.33435582822119</v>
      </c>
      <c r="X239" s="72">
        <v>35.8259233926129</v>
      </c>
      <c r="Y239" s="72">
        <v>22.530429809002367</v>
      </c>
      <c r="Z239" s="72">
        <v>63.981636060100243</v>
      </c>
      <c r="AA239" s="72">
        <v>65.178571428571502</v>
      </c>
      <c r="AB239" s="72">
        <v>36.415211150314519</v>
      </c>
    </row>
    <row r="240" spans="1:28" s="12" customFormat="1" ht="15" customHeight="1" x14ac:dyDescent="0.2">
      <c r="A240" s="11" t="s">
        <v>49</v>
      </c>
      <c r="B240" s="81"/>
      <c r="C240" s="52">
        <f>IFERROR((C234-C238)*100/C234,"")</f>
        <v>30.309278350515463</v>
      </c>
      <c r="D240" s="52">
        <f t="shared" ref="D240:O240" si="45">IFERROR((D234-D238)*100/D234,"")</f>
        <v>31.05226480836237</v>
      </c>
      <c r="E240" s="52">
        <f t="shared" si="45"/>
        <v>30.852965069049546</v>
      </c>
      <c r="F240" s="52" t="str">
        <f t="shared" si="45"/>
        <v/>
      </c>
      <c r="G240" s="52">
        <f t="shared" si="45"/>
        <v>28.787515006002398</v>
      </c>
      <c r="H240" s="52">
        <f t="shared" si="45"/>
        <v>26.795626576955424</v>
      </c>
      <c r="I240" s="52">
        <f t="shared" si="45"/>
        <v>29.924904845180528</v>
      </c>
      <c r="J240" s="52">
        <f t="shared" si="45"/>
        <v>28.906882591093112</v>
      </c>
      <c r="K240" s="52">
        <f t="shared" si="45"/>
        <v>32.807115063924407</v>
      </c>
      <c r="L240" s="52">
        <f t="shared" si="45"/>
        <v>29.960159362549813</v>
      </c>
      <c r="M240" s="52">
        <f t="shared" si="45"/>
        <v>33.499111900532867</v>
      </c>
      <c r="N240" s="52">
        <f t="shared" si="45"/>
        <v>35.917312661498698</v>
      </c>
      <c r="O240" s="52">
        <f t="shared" si="45"/>
        <v>30.851918694260387</v>
      </c>
      <c r="P240" s="73">
        <v>32.727713178294579</v>
      </c>
      <c r="Q240" s="73">
        <v>31.759408169829523</v>
      </c>
      <c r="R240" s="73">
        <v>32.615384615384613</v>
      </c>
      <c r="S240" s="73">
        <v>32.176825184192907</v>
      </c>
      <c r="T240" s="73">
        <v>32.139491046182847</v>
      </c>
      <c r="U240" s="73">
        <v>31.845454545454544</v>
      </c>
      <c r="V240" s="73">
        <v>29.071215139442227</v>
      </c>
      <c r="W240" s="73">
        <v>32.638036809815951</v>
      </c>
      <c r="X240" s="73">
        <v>31.381668946648428</v>
      </c>
      <c r="Y240" s="73">
        <v>31.248554021747502</v>
      </c>
      <c r="Z240" s="73">
        <v>32.654424040066772</v>
      </c>
      <c r="AA240" s="73">
        <v>32.329931972789112</v>
      </c>
      <c r="AB240" s="73">
        <v>31.697749337073468</v>
      </c>
    </row>
    <row r="241" spans="1:28" s="12" customFormat="1" ht="16.5" hidden="1" customHeight="1" x14ac:dyDescent="0.2">
      <c r="A241" s="11" t="s">
        <v>50</v>
      </c>
      <c r="B241" s="20"/>
      <c r="C241" s="14" t="e">
        <f>(SUM($C235:C235)/+SUM(#REF!)-1)</f>
        <v>#REF!</v>
      </c>
      <c r="D241" s="14" t="e">
        <f>(SUM($C235:D235)/+SUM(#REF!)-1)</f>
        <v>#REF!</v>
      </c>
      <c r="E241" s="14" t="e">
        <f>(SUM($C235:E235)/+SUM(#REF!)-1)</f>
        <v>#REF!</v>
      </c>
      <c r="F241" s="14" t="e">
        <f>(SUM($C235:F235)/+SUM(#REF!)-1)</f>
        <v>#REF!</v>
      </c>
      <c r="G241" s="14" t="e">
        <f>(SUM($C235:G235)/+SUM(#REF!)-1)</f>
        <v>#REF!</v>
      </c>
      <c r="H241" s="14" t="e">
        <f>(SUM($C235:H235)/+SUM(#REF!)-1)</f>
        <v>#REF!</v>
      </c>
      <c r="I241" s="14" t="e">
        <f>(SUM($C235:I235)/+SUM(#REF!)-1)</f>
        <v>#REF!</v>
      </c>
      <c r="J241" s="14" t="e">
        <f>(SUM($C235:J235)/+SUM(#REF!)-1)</f>
        <v>#REF!</v>
      </c>
      <c r="K241" s="14" t="e">
        <f>(SUM($C235:K235)/+SUM(#REF!)-1)</f>
        <v>#REF!</v>
      </c>
      <c r="L241" s="14" t="e">
        <f>(SUM($C235:L235)/+SUM(#REF!)-1)</f>
        <v>#REF!</v>
      </c>
      <c r="M241" s="14" t="e">
        <f>(SUM($C235:M235)/+SUM(#REF!)-1)</f>
        <v>#REF!</v>
      </c>
      <c r="N241" s="14" t="e">
        <f>(SUM($C235:N235)/+SUM(#REF!)-1)</f>
        <v>#REF!</v>
      </c>
      <c r="O241" s="14"/>
      <c r="P241" s="74" t="e">
        <v>#REF!</v>
      </c>
      <c r="Q241" s="74" t="e">
        <v>#REF!</v>
      </c>
      <c r="R241" s="74" t="e">
        <v>#REF!</v>
      </c>
      <c r="S241" s="74" t="e">
        <v>#REF!</v>
      </c>
      <c r="T241" s="74" t="e">
        <v>#REF!</v>
      </c>
      <c r="U241" s="74" t="e">
        <v>#REF!</v>
      </c>
      <c r="V241" s="74" t="e">
        <v>#REF!</v>
      </c>
      <c r="W241" s="74" t="e">
        <v>#REF!</v>
      </c>
      <c r="X241" s="74" t="e">
        <v>#REF!</v>
      </c>
      <c r="Y241" s="74" t="e">
        <v>#REF!</v>
      </c>
      <c r="Z241" s="74" t="e">
        <v>#REF!</v>
      </c>
      <c r="AA241" s="74" t="e">
        <v>#REF!</v>
      </c>
      <c r="AB241" s="74"/>
    </row>
    <row r="242" spans="1:28" s="12" customFormat="1" ht="16.5" hidden="1" customHeight="1" x14ac:dyDescent="0.2">
      <c r="A242" s="11" t="s">
        <v>51</v>
      </c>
      <c r="B242" s="20"/>
      <c r="C242" s="14" t="e">
        <f>(SUM($C234:C234)/+SUM(#REF!)-1)</f>
        <v>#REF!</v>
      </c>
      <c r="D242" s="14" t="e">
        <f>(SUM($C234:D234)/+SUM(#REF!)-1)</f>
        <v>#REF!</v>
      </c>
      <c r="E242" s="14" t="e">
        <f>(SUM($C234:E234)/+SUM(#REF!)-1)</f>
        <v>#REF!</v>
      </c>
      <c r="F242" s="14" t="e">
        <f>(SUM($C234:F234)/+SUM(#REF!)-1)</f>
        <v>#REF!</v>
      </c>
      <c r="G242" s="14" t="e">
        <f>(SUM($C234:G234)/+SUM(#REF!)-1)</f>
        <v>#REF!</v>
      </c>
      <c r="H242" s="14" t="e">
        <f>(SUM($C234:H234)/+SUM(#REF!)-1)</f>
        <v>#REF!</v>
      </c>
      <c r="I242" s="14" t="e">
        <f>(SUM($C234:I234)/+SUM(#REF!)-1)</f>
        <v>#REF!</v>
      </c>
      <c r="J242" s="14" t="e">
        <f>(SUM($C234:J234)/+SUM(#REF!)-1)</f>
        <v>#REF!</v>
      </c>
      <c r="K242" s="14" t="e">
        <f>(SUM($C234:K234)/+SUM(#REF!)-1)</f>
        <v>#REF!</v>
      </c>
      <c r="L242" s="14" t="e">
        <f>(SUM($C234:L234)/+SUM(#REF!)-1)</f>
        <v>#REF!</v>
      </c>
      <c r="M242" s="14" t="e">
        <f>(SUM($C234:M234)/+SUM(#REF!)-1)</f>
        <v>#REF!</v>
      </c>
      <c r="N242" s="14" t="e">
        <f>(SUM($C234:N234)/+SUM(#REF!)-1)</f>
        <v>#REF!</v>
      </c>
      <c r="O242" s="14"/>
      <c r="P242" s="74" t="e">
        <v>#REF!</v>
      </c>
      <c r="Q242" s="74" t="e">
        <v>#REF!</v>
      </c>
      <c r="R242" s="74" t="e">
        <v>#REF!</v>
      </c>
      <c r="S242" s="74" t="e">
        <v>#REF!</v>
      </c>
      <c r="T242" s="74" t="e">
        <v>#REF!</v>
      </c>
      <c r="U242" s="74" t="e">
        <v>#REF!</v>
      </c>
      <c r="V242" s="74" t="e">
        <v>#REF!</v>
      </c>
      <c r="W242" s="74" t="e">
        <v>#REF!</v>
      </c>
      <c r="X242" s="74" t="e">
        <v>#REF!</v>
      </c>
      <c r="Y242" s="74" t="e">
        <v>#REF!</v>
      </c>
      <c r="Z242" s="74" t="e">
        <v>#REF!</v>
      </c>
      <c r="AA242" s="74" t="e">
        <v>#REF!</v>
      </c>
      <c r="AB242" s="74"/>
    </row>
    <row r="243" spans="1:28" s="5" customFormat="1" ht="21.75" customHeight="1" x14ac:dyDescent="0.2">
      <c r="A243" s="10" t="s">
        <v>39</v>
      </c>
      <c r="B243" s="15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</row>
    <row r="244" spans="1:28" s="12" customFormat="1" ht="16.5" customHeight="1" x14ac:dyDescent="0.2">
      <c r="A244" s="11" t="s">
        <v>3</v>
      </c>
      <c r="B244" s="51"/>
      <c r="C244" s="9">
        <f>ENERO!$D$25</f>
        <v>159.29</v>
      </c>
      <c r="D244" s="9">
        <f>FEBRERO!$D$25</f>
        <v>265.14</v>
      </c>
      <c r="E244" s="9">
        <f>MARZO!$D$25</f>
        <v>186.3</v>
      </c>
      <c r="F244" s="9">
        <f>ABRIL!$D$25</f>
        <v>401.85</v>
      </c>
      <c r="G244" s="9">
        <f>MAYO!$D$25</f>
        <v>597.54999999999995</v>
      </c>
      <c r="H244" s="9">
        <f>JUNIO!$D$25</f>
        <v>427.38</v>
      </c>
      <c r="I244" s="9">
        <f>JULIO!$D$25</f>
        <v>279.14</v>
      </c>
      <c r="J244" s="9">
        <f>AGOSTO!$D$25</f>
        <v>84.5</v>
      </c>
      <c r="K244" s="9">
        <f>SEPTIEMBRE!$D$25</f>
        <v>208.49</v>
      </c>
      <c r="L244" s="9">
        <f>OCTUBRE!$D$25</f>
        <v>51.26</v>
      </c>
      <c r="M244" s="9">
        <f>NOVIEMBRE!$D$25</f>
        <v>260.95</v>
      </c>
      <c r="N244" s="9">
        <f>DICIEMBRE!$D$25</f>
        <v>128.61000000000001</v>
      </c>
      <c r="O244" s="9">
        <f>SUM(C244:N244)</f>
        <v>3050.4600000000005</v>
      </c>
      <c r="P244" s="71">
        <v>73.06</v>
      </c>
      <c r="Q244" s="71">
        <v>138.33000000000001</v>
      </c>
      <c r="R244" s="71">
        <v>114.45</v>
      </c>
      <c r="S244" s="71">
        <v>205.27</v>
      </c>
      <c r="T244" s="71">
        <v>108.07</v>
      </c>
      <c r="U244" s="71">
        <v>132.69</v>
      </c>
      <c r="V244" s="71">
        <v>111.12</v>
      </c>
      <c r="W244" s="71">
        <v>204.42</v>
      </c>
      <c r="X244" s="71">
        <v>345.32</v>
      </c>
      <c r="Y244" s="71">
        <v>196.03</v>
      </c>
      <c r="Z244" s="71">
        <v>418.95</v>
      </c>
      <c r="AA244" s="71">
        <v>348.15</v>
      </c>
      <c r="AB244" s="71">
        <v>2395.86</v>
      </c>
    </row>
    <row r="245" spans="1:28" s="12" customFormat="1" ht="16.5" customHeight="1" x14ac:dyDescent="0.2">
      <c r="A245" s="12" t="s">
        <v>4</v>
      </c>
      <c r="B245" s="20"/>
      <c r="C245" s="9">
        <f>ENERO!$C$25</f>
        <v>16</v>
      </c>
      <c r="D245" s="9">
        <f>FEBRERO!$C$25</f>
        <v>12</v>
      </c>
      <c r="E245" s="9">
        <f>MARZO!$C$25</f>
        <v>8</v>
      </c>
      <c r="F245" s="9">
        <f>ABRIL!$C$25</f>
        <v>12</v>
      </c>
      <c r="G245" s="9">
        <f>MAYO!$C$25</f>
        <v>19</v>
      </c>
      <c r="H245" s="9">
        <f>JUNIO!$C$25</f>
        <v>21</v>
      </c>
      <c r="I245" s="9">
        <f>JULIO!$C$25</f>
        <v>11</v>
      </c>
      <c r="J245" s="9">
        <f>AGOSTO!$C$25</f>
        <v>2</v>
      </c>
      <c r="K245" s="9">
        <f>SEPTIEMBRE!$C$25</f>
        <v>9</v>
      </c>
      <c r="L245" s="9">
        <f>OCTUBRE!$C$25</f>
        <v>3</v>
      </c>
      <c r="M245" s="9">
        <f>NOVIEMBRE!$C$25</f>
        <v>8</v>
      </c>
      <c r="N245" s="9">
        <f>DICIEMBRE!$C$25</f>
        <v>12</v>
      </c>
      <c r="O245" s="9">
        <f>SUM(C245:N245)</f>
        <v>133</v>
      </c>
      <c r="P245" s="71">
        <v>5</v>
      </c>
      <c r="Q245" s="71">
        <v>9</v>
      </c>
      <c r="R245" s="71">
        <v>8</v>
      </c>
      <c r="S245" s="71">
        <v>9</v>
      </c>
      <c r="T245" s="71">
        <v>11</v>
      </c>
      <c r="U245" s="71">
        <v>13</v>
      </c>
      <c r="V245" s="71">
        <v>10</v>
      </c>
      <c r="W245" s="71">
        <v>12</v>
      </c>
      <c r="X245" s="71">
        <v>13</v>
      </c>
      <c r="Y245" s="71">
        <v>12</v>
      </c>
      <c r="Z245" s="71">
        <v>26</v>
      </c>
      <c r="AA245" s="71">
        <v>14</v>
      </c>
      <c r="AB245" s="71">
        <v>142</v>
      </c>
    </row>
    <row r="246" spans="1:28" s="12" customFormat="1" ht="16.5" customHeight="1" x14ac:dyDescent="0.2">
      <c r="A246" s="11" t="s">
        <v>55</v>
      </c>
      <c r="B246" s="20"/>
      <c r="C246" s="9">
        <f>ENERO!$I$25</f>
        <v>1172.52</v>
      </c>
      <c r="D246" s="9">
        <f>FEBRERO!$I$25</f>
        <v>1124.67</v>
      </c>
      <c r="E246" s="9">
        <f>MARZO!$I$25</f>
        <v>1255.27</v>
      </c>
      <c r="F246" s="9">
        <f>ABRIL!$I$25</f>
        <v>1248.56</v>
      </c>
      <c r="G246" s="9">
        <f>MAYO!$I$25</f>
        <v>1406.16</v>
      </c>
      <c r="H246" s="9">
        <f>JUNIO!$I$25</f>
        <v>2215.67</v>
      </c>
      <c r="I246" s="9">
        <f>JULIO!$I$25</f>
        <v>2264.16</v>
      </c>
      <c r="J246" s="9">
        <f>AGOSTO!$I$25</f>
        <v>2179.66</v>
      </c>
      <c r="K246" s="9">
        <f>SEPTIEMBRE!$I$25</f>
        <v>1752.32</v>
      </c>
      <c r="L246" s="9">
        <f>OCTUBRE!$I$25</f>
        <v>1794.57</v>
      </c>
      <c r="M246" s="9">
        <f>NOVIEMBRE!$I$25</f>
        <v>1751.75</v>
      </c>
      <c r="N246" s="9">
        <f>DICIEMBRE!$I$25</f>
        <v>1716.03</v>
      </c>
      <c r="O246" s="9">
        <f>SUM(C246:N246)</f>
        <v>19881.34</v>
      </c>
      <c r="P246" s="71">
        <v>827.09</v>
      </c>
      <c r="Q246" s="71">
        <v>764.64</v>
      </c>
      <c r="R246" s="71">
        <v>831.09</v>
      </c>
      <c r="S246" s="71">
        <v>986.77</v>
      </c>
      <c r="T246" s="71">
        <v>957.64</v>
      </c>
      <c r="U246" s="71">
        <v>955</v>
      </c>
      <c r="V246" s="71">
        <v>922.49</v>
      </c>
      <c r="W246" s="71">
        <v>915.63</v>
      </c>
      <c r="X246" s="71">
        <v>1048.02</v>
      </c>
      <c r="Y246" s="71">
        <v>1047.8599999999999</v>
      </c>
      <c r="Z246" s="71">
        <v>987.34</v>
      </c>
      <c r="AA246" s="71">
        <v>1195.56</v>
      </c>
      <c r="AB246" s="71">
        <v>11439.130000000001</v>
      </c>
    </row>
    <row r="247" spans="1:28" s="9" customFormat="1" ht="16.5" hidden="1" customHeight="1" x14ac:dyDescent="0.2">
      <c r="A247" s="13" t="s">
        <v>100</v>
      </c>
      <c r="B247" s="20"/>
      <c r="C247" s="9">
        <f>ENERO!$H$25</f>
        <v>82</v>
      </c>
      <c r="D247" s="9">
        <f>FEBRERO!$H$25</f>
        <v>80</v>
      </c>
      <c r="E247" s="9">
        <f>MARZO!$H$25</f>
        <v>74</v>
      </c>
      <c r="F247" s="9">
        <f>ABRIL!$H$25</f>
        <v>73</v>
      </c>
      <c r="G247" s="9">
        <f>MAYO!$H$25</f>
        <v>77</v>
      </c>
      <c r="H247" s="9">
        <f>JUNIO!$H$25</f>
        <v>81</v>
      </c>
      <c r="I247" s="9">
        <f>JULIO!$H$25</f>
        <v>76</v>
      </c>
      <c r="J247" s="9">
        <f>AGOSTO!$H$25</f>
        <v>74</v>
      </c>
      <c r="K247" s="9">
        <f>SEPTIEMBRE!$H$24</f>
        <v>5</v>
      </c>
      <c r="L247" s="9">
        <f>OCTUBRE!$H$25</f>
        <v>71</v>
      </c>
      <c r="M247" s="9">
        <f>NOVIEMBRE!$H$25</f>
        <v>69</v>
      </c>
      <c r="N247" s="9">
        <f>DICIEMBRE!$H$25</f>
        <v>67</v>
      </c>
      <c r="O247" s="9">
        <f>SUM(C247:N247)</f>
        <v>829</v>
      </c>
      <c r="P247" s="71">
        <v>60</v>
      </c>
      <c r="Q247" s="71">
        <v>58</v>
      </c>
      <c r="R247" s="71">
        <v>57</v>
      </c>
      <c r="S247" s="71">
        <v>66</v>
      </c>
      <c r="T247" s="71">
        <v>68</v>
      </c>
      <c r="U247" s="71">
        <v>66</v>
      </c>
      <c r="V247" s="71">
        <v>63</v>
      </c>
      <c r="W247" s="71">
        <v>64</v>
      </c>
      <c r="X247" s="71">
        <v>72</v>
      </c>
      <c r="Y247" s="71">
        <v>73</v>
      </c>
      <c r="Z247" s="71">
        <v>69</v>
      </c>
      <c r="AA247" s="71">
        <v>87</v>
      </c>
      <c r="AB247" s="71">
        <v>803</v>
      </c>
    </row>
    <row r="248" spans="1:28" s="12" customFormat="1" ht="16.5" hidden="1" customHeight="1" x14ac:dyDescent="0.2">
      <c r="A248" s="11" t="s">
        <v>1</v>
      </c>
      <c r="B248" s="20"/>
      <c r="C248" s="9">
        <f>ENERO!$E$25</f>
        <v>106.7</v>
      </c>
      <c r="D248" s="9">
        <f>FEBRERO!$E$25</f>
        <v>192.34</v>
      </c>
      <c r="E248" s="9">
        <f>MARZO!$E$25</f>
        <v>139.16999999999999</v>
      </c>
      <c r="F248" s="9">
        <f>ABRIL!$E$25</f>
        <v>282.63</v>
      </c>
      <c r="G248" s="9">
        <f>MAYO!$E$25</f>
        <v>419.3</v>
      </c>
      <c r="H248" s="9">
        <f>JUNIO!$E$25</f>
        <v>308.74</v>
      </c>
      <c r="I248" s="9">
        <f>JULIO!$E$25</f>
        <v>201.74</v>
      </c>
      <c r="J248" s="9">
        <f>AGOSTO!$E$25</f>
        <v>66.95</v>
      </c>
      <c r="K248" s="9">
        <f>SEPTIEMBRE!$E$25</f>
        <v>143.76</v>
      </c>
      <c r="L248" s="9">
        <f>OCTUBRE!$E$25</f>
        <v>37.32</v>
      </c>
      <c r="M248" s="9">
        <f>NOVIEMBRE!$E$25</f>
        <v>182.51</v>
      </c>
      <c r="N248" s="9">
        <f>DICIEMBRE!$E$25</f>
        <v>83.95</v>
      </c>
      <c r="O248" s="9">
        <f>SUM(C248:N248)</f>
        <v>2165.1099999999997</v>
      </c>
      <c r="P248" s="71">
        <v>45.84</v>
      </c>
      <c r="Q248" s="71">
        <v>93.89</v>
      </c>
      <c r="R248" s="71">
        <v>74.38</v>
      </c>
      <c r="S248" s="71">
        <v>152.19</v>
      </c>
      <c r="T248" s="71">
        <v>64.739999999999995</v>
      </c>
      <c r="U248" s="71">
        <v>90.24</v>
      </c>
      <c r="V248" s="71">
        <v>89.06</v>
      </c>
      <c r="W248" s="71">
        <v>148.72</v>
      </c>
      <c r="X248" s="71">
        <v>245.62</v>
      </c>
      <c r="Y248" s="71">
        <v>148.87</v>
      </c>
      <c r="Z248" s="71">
        <v>307.97000000000003</v>
      </c>
      <c r="AA248" s="71">
        <v>254.58</v>
      </c>
      <c r="AB248" s="71">
        <v>1716.1</v>
      </c>
    </row>
    <row r="249" spans="1:28" s="12" customFormat="1" ht="16.5" customHeight="1" x14ac:dyDescent="0.2">
      <c r="A249" s="11" t="s">
        <v>57</v>
      </c>
      <c r="B249" s="51"/>
      <c r="C249" s="51">
        <f>IFERROR(+C246/(C244/(30.4166666666667)),"")</f>
        <v>223.89446920710677</v>
      </c>
      <c r="D249" s="51">
        <f t="shared" ref="D249:O249" si="46">IFERROR(+D246/(D244/(30.4166666666667)),"")</f>
        <v>129.02131892585066</v>
      </c>
      <c r="E249" s="51">
        <f t="shared" si="46"/>
        <v>204.944332617642</v>
      </c>
      <c r="F249" s="51">
        <f t="shared" si="46"/>
        <v>94.505495417029664</v>
      </c>
      <c r="G249" s="51">
        <f t="shared" si="46"/>
        <v>71.576771818257967</v>
      </c>
      <c r="H249" s="51">
        <f t="shared" si="46"/>
        <v>157.68940014351026</v>
      </c>
      <c r="I249" s="51">
        <f t="shared" si="46"/>
        <v>246.71562656731413</v>
      </c>
      <c r="J249" s="51">
        <f t="shared" si="46"/>
        <v>784.59161735700286</v>
      </c>
      <c r="K249" s="51">
        <f t="shared" si="46"/>
        <v>255.64647385166381</v>
      </c>
      <c r="L249" s="51">
        <f t="shared" si="46"/>
        <v>1064.8622220054635</v>
      </c>
      <c r="M249" s="51">
        <f t="shared" si="46"/>
        <v>204.18622660790726</v>
      </c>
      <c r="N249" s="51">
        <f t="shared" si="46"/>
        <v>405.84645439701461</v>
      </c>
      <c r="O249" s="51">
        <f t="shared" si="46"/>
        <v>198.24029545270787</v>
      </c>
      <c r="P249" s="72">
        <v>344.33781595036078</v>
      </c>
      <c r="Q249" s="72">
        <v>168.13272608978545</v>
      </c>
      <c r="R249" s="72">
        <v>220.87363477501117</v>
      </c>
      <c r="S249" s="72">
        <v>146.2184155827286</v>
      </c>
      <c r="T249" s="72">
        <v>269.53101384904875</v>
      </c>
      <c r="U249" s="72">
        <v>218.91564297736602</v>
      </c>
      <c r="V249" s="72">
        <v>252.51143658507348</v>
      </c>
      <c r="W249" s="72">
        <v>136.24113345073883</v>
      </c>
      <c r="X249" s="72">
        <v>92.312275570485454</v>
      </c>
      <c r="Y249" s="72">
        <v>162.58944209219695</v>
      </c>
      <c r="Z249" s="72">
        <v>71.682997175478462</v>
      </c>
      <c r="AA249" s="72">
        <v>104.45196036191308</v>
      </c>
      <c r="AB249" s="72">
        <v>145.22559922811311</v>
      </c>
    </row>
    <row r="250" spans="1:28" s="12" customFormat="1" ht="15" customHeight="1" x14ac:dyDescent="0.2">
      <c r="A250" s="11" t="s">
        <v>49</v>
      </c>
      <c r="B250" s="81"/>
      <c r="C250" s="52">
        <f>IFERROR((C244-C248)*100/C244,"")</f>
        <v>33.015255194927484</v>
      </c>
      <c r="D250" s="52">
        <f t="shared" ref="D250:O250" si="47">IFERROR((D244-D248)*100/D244,"")</f>
        <v>27.457192426642521</v>
      </c>
      <c r="E250" s="52">
        <f t="shared" si="47"/>
        <v>25.297906602254443</v>
      </c>
      <c r="F250" s="52">
        <f t="shared" si="47"/>
        <v>29.667786487495341</v>
      </c>
      <c r="G250" s="52">
        <f t="shared" si="47"/>
        <v>29.83013973726047</v>
      </c>
      <c r="H250" s="52">
        <f t="shared" si="47"/>
        <v>27.759839019139871</v>
      </c>
      <c r="I250" s="52">
        <f t="shared" si="47"/>
        <v>27.728021781185063</v>
      </c>
      <c r="J250" s="52">
        <f t="shared" si="47"/>
        <v>20.769230769230766</v>
      </c>
      <c r="K250" s="52">
        <f t="shared" si="47"/>
        <v>31.047052616432449</v>
      </c>
      <c r="L250" s="52">
        <f t="shared" si="47"/>
        <v>27.194693718298865</v>
      </c>
      <c r="M250" s="52">
        <f t="shared" si="47"/>
        <v>30.059398352174746</v>
      </c>
      <c r="N250" s="52">
        <f t="shared" si="47"/>
        <v>34.725138014151312</v>
      </c>
      <c r="O250" s="52">
        <f t="shared" si="47"/>
        <v>29.02349153898103</v>
      </c>
      <c r="P250" s="73">
        <v>37.25704900082124</v>
      </c>
      <c r="Q250" s="73">
        <v>32.126075327116318</v>
      </c>
      <c r="R250" s="73">
        <v>35.01092179991263</v>
      </c>
      <c r="S250" s="73">
        <v>25.858625225313006</v>
      </c>
      <c r="T250" s="73">
        <v>40.094383270102711</v>
      </c>
      <c r="U250" s="73">
        <v>31.991860728012661</v>
      </c>
      <c r="V250" s="73">
        <v>19.852411807055436</v>
      </c>
      <c r="W250" s="73">
        <v>27.247823109284802</v>
      </c>
      <c r="X250" s="73">
        <v>28.871771110853697</v>
      </c>
      <c r="Y250" s="73">
        <v>24.057542212926592</v>
      </c>
      <c r="Z250" s="73">
        <v>26.490034610335353</v>
      </c>
      <c r="AA250" s="73">
        <v>26.876346402412743</v>
      </c>
      <c r="AB250" s="73">
        <v>28.372275508585656</v>
      </c>
    </row>
    <row r="251" spans="1:28" s="12" customFormat="1" ht="16.5" hidden="1" customHeight="1" x14ac:dyDescent="0.2">
      <c r="A251" s="11" t="s">
        <v>50</v>
      </c>
      <c r="B251" s="20" t="e">
        <v>#REF!</v>
      </c>
      <c r="C251" s="14" t="e">
        <f>(SUM($C245:C245)/+SUM(#REF!)-1)</f>
        <v>#REF!</v>
      </c>
      <c r="D251" s="14" t="e">
        <f>(SUM($C245:D245)/+SUM(#REF!)-1)</f>
        <v>#REF!</v>
      </c>
      <c r="E251" s="14" t="e">
        <f>(SUM($C245:E245)/+SUM(#REF!)-1)</f>
        <v>#REF!</v>
      </c>
      <c r="F251" s="14" t="e">
        <f>(SUM($C245:F245)/+SUM(#REF!)-1)</f>
        <v>#REF!</v>
      </c>
      <c r="G251" s="14" t="e">
        <f>(SUM($C245:G245)/+SUM(#REF!)-1)</f>
        <v>#REF!</v>
      </c>
      <c r="H251" s="14" t="e">
        <f>(SUM($C245:H245)/+SUM(#REF!)-1)</f>
        <v>#REF!</v>
      </c>
      <c r="I251" s="14" t="e">
        <f>(SUM($C245:I245)/+SUM(#REF!)-1)</f>
        <v>#REF!</v>
      </c>
      <c r="J251" s="14" t="e">
        <f>(SUM($C245:J245)/+SUM(#REF!)-1)</f>
        <v>#REF!</v>
      </c>
      <c r="K251" s="14" t="e">
        <f>(SUM($C245:K245)/+SUM(#REF!)-1)</f>
        <v>#REF!</v>
      </c>
      <c r="L251" s="14" t="e">
        <f>(SUM($C245:L245)/+SUM(#REF!)-1)</f>
        <v>#REF!</v>
      </c>
      <c r="M251" s="14" t="e">
        <f>(SUM($C245:M245)/+SUM(#REF!)-1)</f>
        <v>#REF!</v>
      </c>
      <c r="N251" s="14" t="e">
        <f>(SUM($C245:N245)/+SUM(#REF!)-1)</f>
        <v>#REF!</v>
      </c>
      <c r="O251" s="14"/>
      <c r="P251" s="74" t="e">
        <v>#REF!</v>
      </c>
      <c r="Q251" s="74" t="e">
        <v>#REF!</v>
      </c>
      <c r="R251" s="74" t="e">
        <v>#REF!</v>
      </c>
      <c r="S251" s="74" t="e">
        <v>#REF!</v>
      </c>
      <c r="T251" s="74" t="e">
        <v>#REF!</v>
      </c>
      <c r="U251" s="74" t="e">
        <v>#REF!</v>
      </c>
      <c r="V251" s="74" t="e">
        <v>#REF!</v>
      </c>
      <c r="W251" s="74" t="e">
        <v>#REF!</v>
      </c>
      <c r="X251" s="74" t="e">
        <v>#REF!</v>
      </c>
      <c r="Y251" s="74" t="e">
        <v>#REF!</v>
      </c>
      <c r="Z251" s="74" t="e">
        <v>#REF!</v>
      </c>
      <c r="AA251" s="74" t="e">
        <v>#REF!</v>
      </c>
      <c r="AB251" s="74"/>
    </row>
    <row r="252" spans="1:28" s="12" customFormat="1" ht="16.5" hidden="1" customHeight="1" x14ac:dyDescent="0.2">
      <c r="A252" s="11" t="s">
        <v>51</v>
      </c>
      <c r="B252" s="20" t="e">
        <v>#REF!</v>
      </c>
      <c r="C252" s="14" t="e">
        <f>(SUM($C244:C244)/+SUM(#REF!)-1)</f>
        <v>#REF!</v>
      </c>
      <c r="D252" s="14" t="e">
        <f>(SUM($C244:D244)/+SUM(#REF!)-1)</f>
        <v>#REF!</v>
      </c>
      <c r="E252" s="14" t="e">
        <f>(SUM($C244:E244)/+SUM(#REF!)-1)</f>
        <v>#REF!</v>
      </c>
      <c r="F252" s="14" t="e">
        <f>(SUM($C244:F244)/+SUM(#REF!)-1)</f>
        <v>#REF!</v>
      </c>
      <c r="G252" s="14" t="e">
        <f>(SUM($C244:G244)/+SUM(#REF!)-1)</f>
        <v>#REF!</v>
      </c>
      <c r="H252" s="14" t="e">
        <f>(SUM($C244:H244)/+SUM(#REF!)-1)</f>
        <v>#REF!</v>
      </c>
      <c r="I252" s="14" t="e">
        <f>(SUM($C244:I244)/+SUM(#REF!)-1)</f>
        <v>#REF!</v>
      </c>
      <c r="J252" s="14" t="e">
        <f>(SUM($C244:J244)/+SUM(#REF!)-1)</f>
        <v>#REF!</v>
      </c>
      <c r="K252" s="14" t="e">
        <f>(SUM($C244:K244)/+SUM(#REF!)-1)</f>
        <v>#REF!</v>
      </c>
      <c r="L252" s="14" t="e">
        <f>(SUM($C244:L244)/+SUM(#REF!)-1)</f>
        <v>#REF!</v>
      </c>
      <c r="M252" s="14" t="e">
        <f>(SUM($C244:M244)/+SUM(#REF!)-1)</f>
        <v>#REF!</v>
      </c>
      <c r="N252" s="14" t="e">
        <f>(SUM($C244:N244)/+SUM(#REF!)-1)</f>
        <v>#REF!</v>
      </c>
      <c r="O252" s="14"/>
      <c r="P252" s="74" t="e">
        <v>#REF!</v>
      </c>
      <c r="Q252" s="74" t="e">
        <v>#REF!</v>
      </c>
      <c r="R252" s="74" t="e">
        <v>#REF!</v>
      </c>
      <c r="S252" s="74" t="e">
        <v>#REF!</v>
      </c>
      <c r="T252" s="74" t="e">
        <v>#REF!</v>
      </c>
      <c r="U252" s="74" t="e">
        <v>#REF!</v>
      </c>
      <c r="V252" s="74" t="e">
        <v>#REF!</v>
      </c>
      <c r="W252" s="74" t="e">
        <v>#REF!</v>
      </c>
      <c r="X252" s="74" t="e">
        <v>#REF!</v>
      </c>
      <c r="Y252" s="74" t="e">
        <v>#REF!</v>
      </c>
      <c r="Z252" s="74" t="e">
        <v>#REF!</v>
      </c>
      <c r="AA252" s="74" t="e">
        <v>#REF!</v>
      </c>
      <c r="AB252" s="74"/>
    </row>
    <row r="253" spans="1:28" s="5" customFormat="1" ht="21.75" customHeight="1" x14ac:dyDescent="0.2">
      <c r="A253" s="10" t="s">
        <v>48</v>
      </c>
      <c r="B253" s="15" t="s">
        <v>54</v>
      </c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</row>
    <row r="254" spans="1:28" s="86" customFormat="1" ht="16.5" customHeight="1" x14ac:dyDescent="0.25">
      <c r="A254" s="82" t="s">
        <v>3</v>
      </c>
      <c r="B254" s="83"/>
      <c r="C254" s="84">
        <f>+C4+C14+C24+C32+C42+C54+C64+C74+C84+C94+C106+C118+C130+C140+C152+C162+C172+C182+C192+C202+C212+C222+C234+C244</f>
        <v>46278.420000000013</v>
      </c>
      <c r="D254" s="84">
        <f t="shared" ref="D254:O254" si="48">+D4+D14+D24+D32+D42+D54+D64+D74+D84+D94+D106+D118+D130+D140+D152+D162+D172+D182+D192+D202+D212+D222+D234+D244</f>
        <v>48851.490000000005</v>
      </c>
      <c r="E254" s="84">
        <f t="shared" si="48"/>
        <v>44348.1</v>
      </c>
      <c r="F254" s="84">
        <f t="shared" si="48"/>
        <v>49849.819999999992</v>
      </c>
      <c r="G254" s="84">
        <f t="shared" si="48"/>
        <v>52001.509999999995</v>
      </c>
      <c r="H254" s="84">
        <f t="shared" si="48"/>
        <v>55967.720000000008</v>
      </c>
      <c r="I254" s="84">
        <f t="shared" si="48"/>
        <v>43223.409999999989</v>
      </c>
      <c r="J254" s="84">
        <f t="shared" si="48"/>
        <v>46830.789999999994</v>
      </c>
      <c r="K254" s="84">
        <f t="shared" si="48"/>
        <v>48366.82</v>
      </c>
      <c r="L254" s="84">
        <f t="shared" si="48"/>
        <v>46338.22</v>
      </c>
      <c r="M254" s="84">
        <f t="shared" si="48"/>
        <v>48157.610000000008</v>
      </c>
      <c r="N254" s="84">
        <f t="shared" si="48"/>
        <v>48051.60000000002</v>
      </c>
      <c r="O254" s="84">
        <f t="shared" si="48"/>
        <v>578265.50999999989</v>
      </c>
      <c r="P254" s="85">
        <v>46670.5</v>
      </c>
      <c r="Q254" s="85">
        <v>39479.200000000004</v>
      </c>
      <c r="R254" s="85">
        <v>50748.549999999996</v>
      </c>
      <c r="S254" s="85">
        <v>39944.33</v>
      </c>
      <c r="T254" s="85">
        <v>45820.619999999988</v>
      </c>
      <c r="U254" s="85">
        <v>46616.07</v>
      </c>
      <c r="V254" s="85">
        <v>49397.48000000001</v>
      </c>
      <c r="W254" s="85">
        <v>42669.929999999978</v>
      </c>
      <c r="X254" s="85">
        <v>49179.549999999981</v>
      </c>
      <c r="Y254" s="85">
        <v>46100.839999999989</v>
      </c>
      <c r="Z254" s="85">
        <v>46950.799999999996</v>
      </c>
      <c r="AA254" s="85">
        <v>49934.150000000016</v>
      </c>
      <c r="AB254" s="85">
        <v>553512.0199999999</v>
      </c>
    </row>
    <row r="255" spans="1:28" s="86" customFormat="1" ht="16.5" customHeight="1" x14ac:dyDescent="0.25">
      <c r="A255" s="86" t="s">
        <v>4</v>
      </c>
      <c r="B255" s="83"/>
      <c r="C255" s="84">
        <f t="shared" ref="C255:O258" si="49">+C5+C15+C25+C33+C43+C55+C65+C75+C85+C95+C107+C119+C131+C141+C153+C163+C173+C183+C193+C203+C213+C223+C235+C245</f>
        <v>3778</v>
      </c>
      <c r="D255" s="84">
        <f t="shared" si="49"/>
        <v>3517</v>
      </c>
      <c r="E255" s="84">
        <f t="shared" si="49"/>
        <v>3412</v>
      </c>
      <c r="F255" s="84">
        <f t="shared" si="49"/>
        <v>3834</v>
      </c>
      <c r="G255" s="84">
        <f t="shared" si="49"/>
        <v>3647</v>
      </c>
      <c r="H255" s="84">
        <f t="shared" si="49"/>
        <v>3718</v>
      </c>
      <c r="I255" s="84">
        <f t="shared" si="49"/>
        <v>3215</v>
      </c>
      <c r="J255" s="84">
        <f t="shared" si="49"/>
        <v>3395</v>
      </c>
      <c r="K255" s="84">
        <f t="shared" si="49"/>
        <v>3665</v>
      </c>
      <c r="L255" s="84">
        <f t="shared" si="49"/>
        <v>3559</v>
      </c>
      <c r="M255" s="84">
        <f t="shared" si="49"/>
        <v>3692</v>
      </c>
      <c r="N255" s="84">
        <f t="shared" si="49"/>
        <v>3828</v>
      </c>
      <c r="O255" s="84">
        <f t="shared" si="49"/>
        <v>45761.4</v>
      </c>
      <c r="P255" s="85">
        <v>4074</v>
      </c>
      <c r="Q255" s="85">
        <v>3424</v>
      </c>
      <c r="R255" s="85">
        <v>4019</v>
      </c>
      <c r="S255" s="85">
        <v>3325</v>
      </c>
      <c r="T255" s="85">
        <v>3617</v>
      </c>
      <c r="U255" s="85">
        <v>3700</v>
      </c>
      <c r="V255" s="85">
        <v>3702</v>
      </c>
      <c r="W255" s="85">
        <v>3409</v>
      </c>
      <c r="X255" s="85">
        <v>3944</v>
      </c>
      <c r="Y255" s="85">
        <v>3672</v>
      </c>
      <c r="Z255" s="85">
        <v>3706</v>
      </c>
      <c r="AA255" s="85">
        <v>3822</v>
      </c>
      <c r="AB255" s="85">
        <v>46477.8</v>
      </c>
    </row>
    <row r="256" spans="1:28" s="86" customFormat="1" ht="16.5" customHeight="1" x14ac:dyDescent="0.25">
      <c r="A256" s="82" t="s">
        <v>55</v>
      </c>
      <c r="B256" s="83"/>
      <c r="C256" s="84">
        <f t="shared" si="49"/>
        <v>59312.7</v>
      </c>
      <c r="D256" s="84">
        <f t="shared" si="49"/>
        <v>60535.249999999993</v>
      </c>
      <c r="E256" s="84">
        <f t="shared" si="49"/>
        <v>60262.339999999989</v>
      </c>
      <c r="F256" s="84">
        <f t="shared" si="49"/>
        <v>62437.039999999994</v>
      </c>
      <c r="G256" s="84">
        <f t="shared" si="49"/>
        <v>62417.07</v>
      </c>
      <c r="H256" s="84">
        <f t="shared" si="49"/>
        <v>67871.92</v>
      </c>
      <c r="I256" s="84">
        <f t="shared" si="49"/>
        <v>65868.850000000006</v>
      </c>
      <c r="J256" s="84">
        <f t="shared" si="49"/>
        <v>61007.990000000005</v>
      </c>
      <c r="K256" s="84">
        <f t="shared" si="49"/>
        <v>63253.599999999999</v>
      </c>
      <c r="L256" s="84">
        <f t="shared" si="49"/>
        <v>63214.290000000008</v>
      </c>
      <c r="M256" s="84">
        <f t="shared" si="49"/>
        <v>61556.429999999986</v>
      </c>
      <c r="N256" s="84">
        <f t="shared" si="49"/>
        <v>62176.87</v>
      </c>
      <c r="O256" s="84">
        <f t="shared" si="49"/>
        <v>749914.35000000009</v>
      </c>
      <c r="P256" s="85">
        <v>58227.56</v>
      </c>
      <c r="Q256" s="85">
        <v>59978.80000000001</v>
      </c>
      <c r="R256" s="85">
        <v>59023.57999999998</v>
      </c>
      <c r="S256" s="85">
        <v>60329.409999999989</v>
      </c>
      <c r="T256" s="85">
        <v>59581.420000000006</v>
      </c>
      <c r="U256" s="85">
        <v>61817.739999999991</v>
      </c>
      <c r="V256" s="85">
        <v>57086.209999999992</v>
      </c>
      <c r="W256" s="85">
        <v>54267.659999999974</v>
      </c>
      <c r="X256" s="85">
        <v>59330.519999999982</v>
      </c>
      <c r="Y256" s="85">
        <v>61106.890000000007</v>
      </c>
      <c r="Z256" s="85">
        <v>54761.720000000008</v>
      </c>
      <c r="AA256" s="85">
        <v>59052.679999999993</v>
      </c>
      <c r="AB256" s="85">
        <v>704564.19000000018</v>
      </c>
    </row>
    <row r="257" spans="1:29" s="84" customFormat="1" ht="16.5" hidden="1" customHeight="1" x14ac:dyDescent="0.25">
      <c r="A257" s="87" t="s">
        <v>100</v>
      </c>
      <c r="B257" s="83"/>
      <c r="C257" s="84">
        <f t="shared" si="49"/>
        <v>6426</v>
      </c>
      <c r="D257" s="84">
        <f t="shared" si="49"/>
        <v>6694</v>
      </c>
      <c r="E257" s="84">
        <f t="shared" si="49"/>
        <v>6453</v>
      </c>
      <c r="F257" s="84">
        <f t="shared" si="49"/>
        <v>6756</v>
      </c>
      <c r="G257" s="84">
        <f t="shared" si="49"/>
        <v>6812</v>
      </c>
      <c r="H257" s="84">
        <f t="shared" si="49"/>
        <v>7427</v>
      </c>
      <c r="I257" s="84">
        <f t="shared" si="49"/>
        <v>6904</v>
      </c>
      <c r="J257" s="84">
        <f t="shared" si="49"/>
        <v>6139</v>
      </c>
      <c r="K257" s="84">
        <f t="shared" si="49"/>
        <v>7654</v>
      </c>
      <c r="L257" s="84">
        <f t="shared" si="49"/>
        <v>6874</v>
      </c>
      <c r="M257" s="84">
        <f t="shared" si="49"/>
        <v>6787</v>
      </c>
      <c r="N257" s="84">
        <f t="shared" si="49"/>
        <v>6510</v>
      </c>
      <c r="O257" s="84">
        <f t="shared" si="49"/>
        <v>81436</v>
      </c>
      <c r="P257" s="85">
        <v>6521</v>
      </c>
      <c r="Q257" s="85">
        <v>6689</v>
      </c>
      <c r="R257" s="85">
        <v>6401</v>
      </c>
      <c r="S257" s="85">
        <v>6699</v>
      </c>
      <c r="T257" s="85">
        <v>6727</v>
      </c>
      <c r="U257" s="85">
        <v>6636</v>
      </c>
      <c r="V257" s="85">
        <v>6414</v>
      </c>
      <c r="W257" s="85">
        <v>5907</v>
      </c>
      <c r="X257" s="85">
        <v>6588</v>
      </c>
      <c r="Y257" s="85">
        <v>6725</v>
      </c>
      <c r="Z257" s="85">
        <v>6094</v>
      </c>
      <c r="AA257" s="85">
        <v>6622</v>
      </c>
      <c r="AB257" s="85">
        <v>78023</v>
      </c>
    </row>
    <row r="258" spans="1:29" s="86" customFormat="1" ht="16.5" hidden="1" customHeight="1" x14ac:dyDescent="0.25">
      <c r="A258" s="82" t="s">
        <v>1</v>
      </c>
      <c r="B258" s="83"/>
      <c r="C258" s="84">
        <f t="shared" si="49"/>
        <v>30818.689999999995</v>
      </c>
      <c r="D258" s="84">
        <f t="shared" si="49"/>
        <v>33004.279999999992</v>
      </c>
      <c r="E258" s="84">
        <f t="shared" si="49"/>
        <v>28913.829999999998</v>
      </c>
      <c r="F258" s="84">
        <f t="shared" si="49"/>
        <v>32848.29</v>
      </c>
      <c r="G258" s="84">
        <f t="shared" si="49"/>
        <v>34773.12000000001</v>
      </c>
      <c r="H258" s="84">
        <f t="shared" si="49"/>
        <v>37088.889999999992</v>
      </c>
      <c r="I258" s="84">
        <f t="shared" si="49"/>
        <v>28581.580000000005</v>
      </c>
      <c r="J258" s="84">
        <f t="shared" si="49"/>
        <v>30882.44</v>
      </c>
      <c r="K258" s="84">
        <f t="shared" si="49"/>
        <v>31341.43</v>
      </c>
      <c r="L258" s="84">
        <f t="shared" si="49"/>
        <v>30238.560000000001</v>
      </c>
      <c r="M258" s="84">
        <f t="shared" si="49"/>
        <v>31272.840000000004</v>
      </c>
      <c r="N258" s="84">
        <f t="shared" si="49"/>
        <v>30988.639999999999</v>
      </c>
      <c r="O258" s="84">
        <f t="shared" si="49"/>
        <v>380752.59</v>
      </c>
      <c r="P258" s="85">
        <v>32108.799999999999</v>
      </c>
      <c r="Q258" s="85">
        <v>26591.310000000009</v>
      </c>
      <c r="R258" s="85">
        <v>34844.470000000008</v>
      </c>
      <c r="S258" s="85">
        <v>27039.730000000007</v>
      </c>
      <c r="T258" s="85">
        <v>31311.140000000003</v>
      </c>
      <c r="U258" s="85">
        <v>32004.950000000015</v>
      </c>
      <c r="V258" s="85">
        <v>34162.879999999997</v>
      </c>
      <c r="W258" s="85">
        <v>29595.23</v>
      </c>
      <c r="X258" s="85">
        <v>33762.760000000009</v>
      </c>
      <c r="Y258" s="85">
        <v>31684.909999999996</v>
      </c>
      <c r="Z258" s="85">
        <v>32498.860000000004</v>
      </c>
      <c r="AA258" s="85">
        <v>34355.829999999994</v>
      </c>
      <c r="AB258" s="85">
        <v>379960.87000000011</v>
      </c>
    </row>
    <row r="259" spans="1:29" s="86" customFormat="1" ht="16.5" customHeight="1" x14ac:dyDescent="0.25">
      <c r="A259" s="82" t="s">
        <v>57</v>
      </c>
      <c r="B259" s="88"/>
      <c r="C259" s="51">
        <f>IFERROR(+C256/(C254/(30.4166666666667)),"")</f>
        <v>38.983496519544133</v>
      </c>
      <c r="D259" s="51">
        <f t="shared" ref="D259:O259" si="50">IFERROR(+D256/(D254/(30.4166666666667)),"")</f>
        <v>37.69138916404259</v>
      </c>
      <c r="E259" s="51">
        <f t="shared" si="50"/>
        <v>41.331635590551457</v>
      </c>
      <c r="F259" s="51">
        <f t="shared" si="50"/>
        <v>38.09696069781868</v>
      </c>
      <c r="G259" s="51">
        <f t="shared" si="50"/>
        <v>36.508924692763777</v>
      </c>
      <c r="H259" s="51">
        <f t="shared" si="50"/>
        <v>36.886218818037761</v>
      </c>
      <c r="I259" s="51">
        <f t="shared" si="50"/>
        <v>46.352447763067964</v>
      </c>
      <c r="J259" s="51">
        <f t="shared" si="50"/>
        <v>39.624778822508347</v>
      </c>
      <c r="K259" s="51">
        <f t="shared" si="50"/>
        <v>39.778585126470354</v>
      </c>
      <c r="L259" s="51">
        <f t="shared" si="50"/>
        <v>41.494213362101569</v>
      </c>
      <c r="M259" s="51">
        <f t="shared" si="50"/>
        <v>38.879450464838293</v>
      </c>
      <c r="N259" s="51">
        <f t="shared" si="50"/>
        <v>39.357963713313772</v>
      </c>
      <c r="O259" s="51">
        <f t="shared" si="50"/>
        <v>39.445366216809354</v>
      </c>
      <c r="P259" s="89">
        <v>37.948774564946497</v>
      </c>
      <c r="Q259" s="89">
        <v>46.210540402710009</v>
      </c>
      <c r="R259" s="89">
        <v>35.37639121380483</v>
      </c>
      <c r="S259" s="89">
        <v>45.939425048978627</v>
      </c>
      <c r="T259" s="89">
        <v>39.551367739386095</v>
      </c>
      <c r="U259" s="89">
        <v>40.335652311888758</v>
      </c>
      <c r="V259" s="89">
        <v>35.151028368923569</v>
      </c>
      <c r="W259" s="89">
        <v>38.683947337152929</v>
      </c>
      <c r="X259" s="89">
        <v>36.694858940352283</v>
      </c>
      <c r="Y259" s="89">
        <v>40.31744116086972</v>
      </c>
      <c r="Z259" s="89">
        <v>35.476903126961318</v>
      </c>
      <c r="AA259" s="89">
        <v>35.97108758902143</v>
      </c>
      <c r="AB259" s="89">
        <v>38.971451483749668</v>
      </c>
      <c r="AC259" s="51"/>
    </row>
    <row r="260" spans="1:29" s="86" customFormat="1" ht="15" customHeight="1" x14ac:dyDescent="0.25">
      <c r="A260" s="82" t="s">
        <v>49</v>
      </c>
      <c r="B260" s="90"/>
      <c r="C260" s="52">
        <f>IFERROR((C254-C258)*100/C254,"")</f>
        <v>33.40591575944039</v>
      </c>
      <c r="D260" s="52">
        <f t="shared" ref="D260:O260" si="51">IFERROR((D254-D258)*100/D254,"")</f>
        <v>32.439563255900715</v>
      </c>
      <c r="E260" s="52">
        <f t="shared" si="51"/>
        <v>34.802550729343537</v>
      </c>
      <c r="F260" s="52">
        <f t="shared" si="51"/>
        <v>34.10549927763028</v>
      </c>
      <c r="G260" s="52">
        <f t="shared" si="51"/>
        <v>33.130557170359069</v>
      </c>
      <c r="H260" s="52">
        <f t="shared" si="51"/>
        <v>33.731640309807176</v>
      </c>
      <c r="I260" s="52">
        <f t="shared" si="51"/>
        <v>33.874768325775285</v>
      </c>
      <c r="J260" s="52">
        <f t="shared" si="51"/>
        <v>34.055265777066751</v>
      </c>
      <c r="K260" s="52">
        <f t="shared" si="51"/>
        <v>35.20055691070862</v>
      </c>
      <c r="L260" s="52">
        <f t="shared" si="51"/>
        <v>34.743803279452685</v>
      </c>
      <c r="M260" s="52">
        <f t="shared" si="51"/>
        <v>35.061478341636978</v>
      </c>
      <c r="N260" s="52">
        <f t="shared" si="51"/>
        <v>35.509660448351383</v>
      </c>
      <c r="O260" s="52">
        <f t="shared" si="51"/>
        <v>34.156095527813839</v>
      </c>
      <c r="P260" s="91">
        <v>31.201079911293</v>
      </c>
      <c r="Q260" s="91">
        <v>32.64475977223448</v>
      </c>
      <c r="R260" s="91">
        <v>31.338984069495556</v>
      </c>
      <c r="S260" s="91">
        <v>32.306462519211102</v>
      </c>
      <c r="T260" s="91">
        <v>31.665830798448361</v>
      </c>
      <c r="U260" s="91">
        <v>31.343525955748703</v>
      </c>
      <c r="V260" s="91">
        <v>30.840844512716053</v>
      </c>
      <c r="W260" s="91">
        <v>30.641484530206601</v>
      </c>
      <c r="X260" s="91">
        <v>31.347968820373463</v>
      </c>
      <c r="Y260" s="91">
        <v>31.270428044261223</v>
      </c>
      <c r="Z260" s="91">
        <v>30.781030355180299</v>
      </c>
      <c r="AA260" s="91">
        <v>31.197727406995046</v>
      </c>
      <c r="AB260" s="91">
        <v>31.35454041269055</v>
      </c>
    </row>
    <row r="261" spans="1:29" s="5" customFormat="1" ht="15" x14ac:dyDescent="0.2">
      <c r="A261" s="11"/>
      <c r="B261" s="17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</row>
    <row r="262" spans="1:29" s="5" customFormat="1" ht="15" hidden="1" x14ac:dyDescent="0.2">
      <c r="A262" s="11" t="s">
        <v>101</v>
      </c>
      <c r="B262" s="17"/>
      <c r="C262" s="63">
        <f>+C254-C4-C14-C24-C32-C192-C182</f>
        <v>7721.9500000000135</v>
      </c>
      <c r="D262" s="63">
        <f t="shared" ref="D262:O262" si="52">+D254-D4-D14-D24-D32-D192-D182</f>
        <v>6623.590000000002</v>
      </c>
      <c r="E262" s="63">
        <f t="shared" si="52"/>
        <v>5922.0499999999975</v>
      </c>
      <c r="F262" s="63">
        <f t="shared" si="52"/>
        <v>8074.2799999999916</v>
      </c>
      <c r="G262" s="63">
        <f t="shared" si="52"/>
        <v>7756.3299999999972</v>
      </c>
      <c r="H262" s="63">
        <f t="shared" si="52"/>
        <v>8253.0400000000045</v>
      </c>
      <c r="I262" s="63">
        <f t="shared" si="52"/>
        <v>6407.1999999999916</v>
      </c>
      <c r="J262" s="63">
        <f t="shared" si="52"/>
        <v>5975.4699999999903</v>
      </c>
      <c r="K262" s="63">
        <f t="shared" si="52"/>
        <v>7115.7299999999977</v>
      </c>
      <c r="L262" s="63">
        <f t="shared" si="52"/>
        <v>6608.9999999999982</v>
      </c>
      <c r="M262" s="63">
        <f t="shared" si="52"/>
        <v>7895.8100000000086</v>
      </c>
      <c r="N262" s="63">
        <f t="shared" si="52"/>
        <v>7779.7200000000157</v>
      </c>
      <c r="O262" s="63">
        <f t="shared" si="52"/>
        <v>86134.169999999896</v>
      </c>
      <c r="P262" s="76">
        <v>8011.8799999999992</v>
      </c>
      <c r="Q262" s="76">
        <v>6601.4400000000005</v>
      </c>
      <c r="R262" s="76">
        <v>8347.7299999999959</v>
      </c>
      <c r="S262" s="76">
        <v>6722.4400000000005</v>
      </c>
      <c r="T262" s="76">
        <v>7157.5899999999874</v>
      </c>
      <c r="U262" s="76">
        <v>8636.6200000000008</v>
      </c>
      <c r="V262" s="76">
        <v>6685.6000000000113</v>
      </c>
      <c r="W262" s="76">
        <v>5990.1899999999805</v>
      </c>
      <c r="X262" s="76">
        <v>7295.3199999999833</v>
      </c>
      <c r="Y262" s="76">
        <v>7817.5999999999894</v>
      </c>
      <c r="Z262" s="76">
        <v>7427.7699999999932</v>
      </c>
      <c r="AA262" s="76">
        <v>8273.5000000000146</v>
      </c>
      <c r="AB262" s="76">
        <v>88967.679999999949</v>
      </c>
    </row>
    <row r="263" spans="1:29" ht="15" hidden="1" x14ac:dyDescent="0.2">
      <c r="A263" s="11" t="s">
        <v>102</v>
      </c>
      <c r="B263" s="9"/>
      <c r="C263" s="78">
        <f t="shared" ref="C263:L263" si="53">+C262/C254</f>
        <v>0.16685854875771497</v>
      </c>
      <c r="D263" s="78">
        <f t="shared" si="53"/>
        <v>0.13558624312175538</v>
      </c>
      <c r="E263" s="78">
        <f t="shared" si="53"/>
        <v>0.13353559678994134</v>
      </c>
      <c r="F263" s="78">
        <f t="shared" si="53"/>
        <v>0.16197209939775095</v>
      </c>
      <c r="G263" s="78">
        <f t="shared" si="53"/>
        <v>0.14915586105095791</v>
      </c>
      <c r="H263" s="78">
        <f t="shared" si="53"/>
        <v>0.14746071485491999</v>
      </c>
      <c r="I263" s="78">
        <f t="shared" si="53"/>
        <v>0.14823448682091472</v>
      </c>
      <c r="J263" s="78">
        <f t="shared" si="53"/>
        <v>0.12759703605256267</v>
      </c>
      <c r="K263" s="78">
        <f t="shared" si="53"/>
        <v>0.1471200711562182</v>
      </c>
      <c r="L263" s="78">
        <f t="shared" si="53"/>
        <v>0.14262524542375599</v>
      </c>
      <c r="M263" s="78">
        <f>+M262/M254</f>
        <v>0.16395767979349488</v>
      </c>
      <c r="N263" s="78">
        <f>+N262/N254</f>
        <v>0.16190345378717905</v>
      </c>
      <c r="O263" s="78">
        <f>+O262/O254</f>
        <v>0.14895263250267149</v>
      </c>
      <c r="P263" s="77">
        <v>0.1716690414715934</v>
      </c>
      <c r="Q263" s="77">
        <v>0.16721311475409836</v>
      </c>
      <c r="R263" s="77">
        <v>0.16449199041154863</v>
      </c>
      <c r="S263" s="77">
        <v>0.16829522487922566</v>
      </c>
      <c r="T263" s="77">
        <v>0.15620892951688539</v>
      </c>
      <c r="U263" s="77">
        <v>0.18527130236418474</v>
      </c>
      <c r="V263" s="77">
        <v>0.13534293652226814</v>
      </c>
      <c r="W263" s="77">
        <v>0.14038434091642482</v>
      </c>
      <c r="X263" s="77">
        <v>0.14834051958588451</v>
      </c>
      <c r="Y263" s="77">
        <v>0.16957608581535588</v>
      </c>
      <c r="Z263" s="77">
        <v>0.15820326810192784</v>
      </c>
      <c r="AA263" s="77">
        <v>0.16568821137438031</v>
      </c>
      <c r="AB263" s="77">
        <v>0.16073305869671983</v>
      </c>
    </row>
    <row r="264" spans="1:29" ht="15" x14ac:dyDescent="0.2">
      <c r="B264" s="9"/>
    </row>
    <row r="265" spans="1:29" x14ac:dyDescent="0.2">
      <c r="B265" s="18"/>
    </row>
  </sheetData>
  <mergeCells count="2">
    <mergeCell ref="J1:K1"/>
    <mergeCell ref="B1:I1"/>
  </mergeCells>
  <phoneticPr fontId="0" type="noConversion"/>
  <conditionalFormatting sqref="C49:J52 C39:N40 C251:AB252 O49:W52 AB49:AB52 C261:AB262 C61:AB62 C71:AB72 C81:AB82 C91:AB92 C101:AB104 C113:AB116 C125:AB128 C147:AB150 C159:AB160 C169:AB170 C179:AB180 C189:AB190 C199:AB200 C209:AB210 C219:AB220 C229:AB232 C241:AB242 C21:AB22 C11:AA12 P39:AA40 C137:AB138">
    <cfRule type="cellIs" dxfId="1427" priority="1953" stopIfTrue="1" operator="lessThan">
      <formula>$B11</formula>
    </cfRule>
    <cfRule type="cellIs" dxfId="1426" priority="1954" stopIfTrue="1" operator="greaterThanOrEqual">
      <formula>$B11</formula>
    </cfRule>
  </conditionalFormatting>
  <conditionalFormatting sqref="O39:O40 AB39:AB40 C9:O9">
    <cfRule type="cellIs" dxfId="1425" priority="1955" stopIfTrue="1" operator="greaterThan">
      <formula>$B9</formula>
    </cfRule>
    <cfRule type="cellIs" dxfId="1424" priority="1956" stopIfTrue="1" operator="lessThanOrEqual">
      <formula>$B9</formula>
    </cfRule>
  </conditionalFormatting>
  <conditionalFormatting sqref="C4">
    <cfRule type="cellIs" dxfId="1423" priority="1957" stopIfTrue="1" operator="greaterThanOrEqual">
      <formula>$B$4</formula>
    </cfRule>
    <cfRule type="cellIs" dxfId="1422" priority="1958" stopIfTrue="1" operator="lessThan">
      <formula>$B$4</formula>
    </cfRule>
  </conditionalFormatting>
  <conditionalFormatting sqref="C5">
    <cfRule type="cellIs" dxfId="1421" priority="1959" stopIfTrue="1" operator="greaterThanOrEqual">
      <formula>$B$5</formula>
    </cfRule>
    <cfRule type="cellIs" dxfId="1420" priority="1960" stopIfTrue="1" operator="lessThan">
      <formula>$B$5</formula>
    </cfRule>
  </conditionalFormatting>
  <conditionalFormatting sqref="C10:O10">
    <cfRule type="cellIs" dxfId="1419" priority="1963" stopIfTrue="1" operator="greaterThanOrEqual">
      <formula>$B10</formula>
    </cfRule>
    <cfRule type="cellIs" dxfId="1418" priority="1964" stopIfTrue="1" operator="lessThan">
      <formula>$B10</formula>
    </cfRule>
  </conditionalFormatting>
  <conditionalFormatting sqref="C8">
    <cfRule type="cellIs" dxfId="1417" priority="1965" stopIfTrue="1" operator="lessThanOrEqual">
      <formula>$B8</formula>
    </cfRule>
    <cfRule type="cellIs" dxfId="1416" priority="1966" stopIfTrue="1" operator="greaterThan">
      <formula>$B8</formula>
    </cfRule>
  </conditionalFormatting>
  <conditionalFormatting sqref="C6">
    <cfRule type="cellIs" dxfId="1415" priority="1967" stopIfTrue="1" operator="lessThanOrEqual">
      <formula>$B$6</formula>
    </cfRule>
    <cfRule type="cellIs" dxfId="1414" priority="1968" stopIfTrue="1" operator="greaterThan">
      <formula>$B$6</formula>
    </cfRule>
  </conditionalFormatting>
  <conditionalFormatting sqref="C9:O9">
    <cfRule type="cellIs" dxfId="1413" priority="1933" stopIfTrue="1" operator="greaterThan">
      <formula>$B9</formula>
    </cfRule>
    <cfRule type="cellIs" dxfId="1412" priority="1934" stopIfTrue="1" operator="lessThanOrEqual">
      <formula>$B9</formula>
    </cfRule>
  </conditionalFormatting>
  <conditionalFormatting sqref="K49:K52">
    <cfRule type="cellIs" dxfId="1411" priority="1859" stopIfTrue="1" operator="lessThan">
      <formula>$B49</formula>
    </cfRule>
    <cfRule type="cellIs" dxfId="1410" priority="1860" stopIfTrue="1" operator="greaterThanOrEqual">
      <formula>$B49</formula>
    </cfRule>
  </conditionalFormatting>
  <conditionalFormatting sqref="L49:N52">
    <cfRule type="cellIs" dxfId="1409" priority="1819" stopIfTrue="1" operator="lessThan">
      <formula>$B49</formula>
    </cfRule>
    <cfRule type="cellIs" dxfId="1408" priority="1820" stopIfTrue="1" operator="greaterThanOrEqual">
      <formula>$B49</formula>
    </cfRule>
  </conditionalFormatting>
  <conditionalFormatting sqref="D9:O9">
    <cfRule type="cellIs" dxfId="1407" priority="1781" stopIfTrue="1" operator="greaterThan">
      <formula>$B9</formula>
    </cfRule>
    <cfRule type="cellIs" dxfId="1406" priority="1782" stopIfTrue="1" operator="lessThanOrEqual">
      <formula>$B9</formula>
    </cfRule>
  </conditionalFormatting>
  <conditionalFormatting sqref="D4:O4">
    <cfRule type="cellIs" dxfId="1405" priority="1783" stopIfTrue="1" operator="greaterThanOrEqual">
      <formula>$B$4</formula>
    </cfRule>
    <cfRule type="cellIs" dxfId="1404" priority="1784" stopIfTrue="1" operator="lessThan">
      <formula>$B$4</formula>
    </cfRule>
  </conditionalFormatting>
  <conditionalFormatting sqref="D5:O5">
    <cfRule type="cellIs" dxfId="1403" priority="1785" stopIfTrue="1" operator="greaterThanOrEqual">
      <formula>$B$5</formula>
    </cfRule>
    <cfRule type="cellIs" dxfId="1402" priority="1786" stopIfTrue="1" operator="lessThan">
      <formula>$B$5</formula>
    </cfRule>
  </conditionalFormatting>
  <conditionalFormatting sqref="D10:O10">
    <cfRule type="cellIs" dxfId="1401" priority="1787" stopIfTrue="1" operator="greaterThanOrEqual">
      <formula>$B10</formula>
    </cfRule>
    <cfRule type="cellIs" dxfId="1400" priority="1788" stopIfTrue="1" operator="lessThan">
      <formula>$B10</formula>
    </cfRule>
  </conditionalFormatting>
  <conditionalFormatting sqref="D8:O8">
    <cfRule type="cellIs" dxfId="1399" priority="1789" stopIfTrue="1" operator="lessThanOrEqual">
      <formula>$B8</formula>
    </cfRule>
    <cfRule type="cellIs" dxfId="1398" priority="1790" stopIfTrue="1" operator="greaterThan">
      <formula>$B8</formula>
    </cfRule>
  </conditionalFormatting>
  <conditionalFormatting sqref="D6:O6">
    <cfRule type="cellIs" dxfId="1397" priority="1791" stopIfTrue="1" operator="lessThanOrEqual">
      <formula>$B$6</formula>
    </cfRule>
    <cfRule type="cellIs" dxfId="1396" priority="1792" stopIfTrue="1" operator="greaterThan">
      <formula>$B$6</formula>
    </cfRule>
  </conditionalFormatting>
  <conditionalFormatting sqref="D9:O9">
    <cfRule type="cellIs" dxfId="1395" priority="1779" stopIfTrue="1" operator="greaterThan">
      <formula>$B9</formula>
    </cfRule>
    <cfRule type="cellIs" dxfId="1394" priority="1780" stopIfTrue="1" operator="lessThanOrEqual">
      <formula>$B9</formula>
    </cfRule>
  </conditionalFormatting>
  <conditionalFormatting sqref="C14">
    <cfRule type="cellIs" dxfId="1393" priority="1769" stopIfTrue="1" operator="greaterThanOrEqual">
      <formula>$B$4</formula>
    </cfRule>
    <cfRule type="cellIs" dxfId="1392" priority="1770" stopIfTrue="1" operator="lessThan">
      <formula>$B$4</formula>
    </cfRule>
  </conditionalFormatting>
  <conditionalFormatting sqref="C15">
    <cfRule type="cellIs" dxfId="1391" priority="1771" stopIfTrue="1" operator="greaterThanOrEqual">
      <formula>$B$5</formula>
    </cfRule>
    <cfRule type="cellIs" dxfId="1390" priority="1772" stopIfTrue="1" operator="lessThan">
      <formula>$B$5</formula>
    </cfRule>
  </conditionalFormatting>
  <conditionalFormatting sqref="C18">
    <cfRule type="cellIs" dxfId="1389" priority="1775" stopIfTrue="1" operator="lessThanOrEqual">
      <formula>$B18</formula>
    </cfRule>
    <cfRule type="cellIs" dxfId="1388" priority="1776" stopIfTrue="1" operator="greaterThan">
      <formula>$B18</formula>
    </cfRule>
  </conditionalFormatting>
  <conditionalFormatting sqref="C16">
    <cfRule type="cellIs" dxfId="1387" priority="1777" stopIfTrue="1" operator="lessThanOrEqual">
      <formula>$B$6</formula>
    </cfRule>
    <cfRule type="cellIs" dxfId="1386" priority="1778" stopIfTrue="1" operator="greaterThan">
      <formula>$B$6</formula>
    </cfRule>
  </conditionalFormatting>
  <conditionalFormatting sqref="D14:O14">
    <cfRule type="cellIs" dxfId="1385" priority="1751" stopIfTrue="1" operator="greaterThanOrEqual">
      <formula>$B$4</formula>
    </cfRule>
    <cfRule type="cellIs" dxfId="1384" priority="1752" stopIfTrue="1" operator="lessThan">
      <formula>$B$4</formula>
    </cfRule>
  </conditionalFormatting>
  <conditionalFormatting sqref="D15:O15">
    <cfRule type="cellIs" dxfId="1383" priority="1753" stopIfTrue="1" operator="greaterThanOrEqual">
      <formula>$B$5</formula>
    </cfRule>
    <cfRule type="cellIs" dxfId="1382" priority="1754" stopIfTrue="1" operator="lessThan">
      <formula>$B$5</formula>
    </cfRule>
  </conditionalFormatting>
  <conditionalFormatting sqref="D18:O18">
    <cfRule type="cellIs" dxfId="1381" priority="1757" stopIfTrue="1" operator="lessThanOrEqual">
      <formula>$B18</formula>
    </cfRule>
    <cfRule type="cellIs" dxfId="1380" priority="1758" stopIfTrue="1" operator="greaterThan">
      <formula>$B18</formula>
    </cfRule>
  </conditionalFormatting>
  <conditionalFormatting sqref="D16:O16">
    <cfRule type="cellIs" dxfId="1379" priority="1759" stopIfTrue="1" operator="lessThanOrEqual">
      <formula>$B$6</formula>
    </cfRule>
    <cfRule type="cellIs" dxfId="1378" priority="1760" stopIfTrue="1" operator="greaterThan">
      <formula>$B$6</formula>
    </cfRule>
  </conditionalFormatting>
  <conditionalFormatting sqref="C24">
    <cfRule type="cellIs" dxfId="1377" priority="1737" stopIfTrue="1" operator="greaterThanOrEqual">
      <formula>$B$4</formula>
    </cfRule>
    <cfRule type="cellIs" dxfId="1376" priority="1738" stopIfTrue="1" operator="lessThan">
      <formula>$B$4</formula>
    </cfRule>
  </conditionalFormatting>
  <conditionalFormatting sqref="C25">
    <cfRule type="cellIs" dxfId="1375" priority="1739" stopIfTrue="1" operator="greaterThanOrEqual">
      <formula>$B$5</formula>
    </cfRule>
    <cfRule type="cellIs" dxfId="1374" priority="1740" stopIfTrue="1" operator="lessThan">
      <formula>$B$5</formula>
    </cfRule>
  </conditionalFormatting>
  <conditionalFormatting sqref="C28">
    <cfRule type="cellIs" dxfId="1373" priority="1743" stopIfTrue="1" operator="lessThanOrEqual">
      <formula>$B28</formula>
    </cfRule>
    <cfRule type="cellIs" dxfId="1372" priority="1744" stopIfTrue="1" operator="greaterThan">
      <formula>$B28</formula>
    </cfRule>
  </conditionalFormatting>
  <conditionalFormatting sqref="C26">
    <cfRule type="cellIs" dxfId="1371" priority="1745" stopIfTrue="1" operator="lessThanOrEqual">
      <formula>$B$6</formula>
    </cfRule>
    <cfRule type="cellIs" dxfId="1370" priority="1746" stopIfTrue="1" operator="greaterThan">
      <formula>$B$6</formula>
    </cfRule>
  </conditionalFormatting>
  <conditionalFormatting sqref="D24:O24">
    <cfRule type="cellIs" dxfId="1369" priority="1719" stopIfTrue="1" operator="greaterThanOrEqual">
      <formula>$B$4</formula>
    </cfRule>
    <cfRule type="cellIs" dxfId="1368" priority="1720" stopIfTrue="1" operator="lessThan">
      <formula>$B$4</formula>
    </cfRule>
  </conditionalFormatting>
  <conditionalFormatting sqref="D25:O25">
    <cfRule type="cellIs" dxfId="1367" priority="1721" stopIfTrue="1" operator="greaterThanOrEqual">
      <formula>$B$5</formula>
    </cfRule>
    <cfRule type="cellIs" dxfId="1366" priority="1722" stopIfTrue="1" operator="lessThan">
      <formula>$B$5</formula>
    </cfRule>
  </conditionalFormatting>
  <conditionalFormatting sqref="D28:O28">
    <cfRule type="cellIs" dxfId="1365" priority="1725" stopIfTrue="1" operator="lessThanOrEqual">
      <formula>$B28</formula>
    </cfRule>
    <cfRule type="cellIs" dxfId="1364" priority="1726" stopIfTrue="1" operator="greaterThan">
      <formula>$B28</formula>
    </cfRule>
  </conditionalFormatting>
  <conditionalFormatting sqref="D26:O26">
    <cfRule type="cellIs" dxfId="1363" priority="1727" stopIfTrue="1" operator="lessThanOrEqual">
      <formula>$B$6</formula>
    </cfRule>
    <cfRule type="cellIs" dxfId="1362" priority="1728" stopIfTrue="1" operator="greaterThan">
      <formula>$B$6</formula>
    </cfRule>
  </conditionalFormatting>
  <conditionalFormatting sqref="C32">
    <cfRule type="cellIs" dxfId="1361" priority="1705" stopIfTrue="1" operator="greaterThanOrEqual">
      <formula>$B$4</formula>
    </cfRule>
    <cfRule type="cellIs" dxfId="1360" priority="1706" stopIfTrue="1" operator="lessThan">
      <formula>$B$4</formula>
    </cfRule>
  </conditionalFormatting>
  <conditionalFormatting sqref="C33">
    <cfRule type="cellIs" dxfId="1359" priority="1707" stopIfTrue="1" operator="greaterThanOrEqual">
      <formula>$B$5</formula>
    </cfRule>
    <cfRule type="cellIs" dxfId="1358" priority="1708" stopIfTrue="1" operator="lessThan">
      <formula>$B$5</formula>
    </cfRule>
  </conditionalFormatting>
  <conditionalFormatting sqref="C36">
    <cfRule type="cellIs" dxfId="1357" priority="1711" stopIfTrue="1" operator="lessThanOrEqual">
      <formula>$B36</formula>
    </cfRule>
    <cfRule type="cellIs" dxfId="1356" priority="1712" stopIfTrue="1" operator="greaterThan">
      <formula>$B36</formula>
    </cfRule>
  </conditionalFormatting>
  <conditionalFormatting sqref="C34">
    <cfRule type="cellIs" dxfId="1355" priority="1713" stopIfTrue="1" operator="lessThanOrEqual">
      <formula>$B$6</formula>
    </cfRule>
    <cfRule type="cellIs" dxfId="1354" priority="1714" stopIfTrue="1" operator="greaterThan">
      <formula>$B$6</formula>
    </cfRule>
  </conditionalFormatting>
  <conditionalFormatting sqref="B32:O32">
    <cfRule type="cellIs" dxfId="1353" priority="1687" stopIfTrue="1" operator="greaterThanOrEqual">
      <formula>$B$4</formula>
    </cfRule>
    <cfRule type="cellIs" dxfId="1352" priority="1688" stopIfTrue="1" operator="lessThan">
      <formula>$B$4</formula>
    </cfRule>
  </conditionalFormatting>
  <conditionalFormatting sqref="B33:O33">
    <cfRule type="cellIs" dxfId="1351" priority="1689" stopIfTrue="1" operator="greaterThanOrEqual">
      <formula>$B$5</formula>
    </cfRule>
    <cfRule type="cellIs" dxfId="1350" priority="1690" stopIfTrue="1" operator="lessThan">
      <formula>$B$5</formula>
    </cfRule>
  </conditionalFormatting>
  <conditionalFormatting sqref="B36:O36">
    <cfRule type="cellIs" dxfId="1349" priority="1693" stopIfTrue="1" operator="lessThanOrEqual">
      <formula>$B36</formula>
    </cfRule>
    <cfRule type="cellIs" dxfId="1348" priority="1694" stopIfTrue="1" operator="greaterThan">
      <formula>$B36</formula>
    </cfRule>
  </conditionalFormatting>
  <conditionalFormatting sqref="B34:O34">
    <cfRule type="cellIs" dxfId="1347" priority="1695" stopIfTrue="1" operator="lessThanOrEqual">
      <formula>$B$6</formula>
    </cfRule>
    <cfRule type="cellIs" dxfId="1346" priority="1696" stopIfTrue="1" operator="greaterThan">
      <formula>$B$6</formula>
    </cfRule>
  </conditionalFormatting>
  <conditionalFormatting sqref="C42">
    <cfRule type="cellIs" dxfId="1345" priority="1673" stopIfTrue="1" operator="greaterThanOrEqual">
      <formula>$B$4</formula>
    </cfRule>
    <cfRule type="cellIs" dxfId="1344" priority="1674" stopIfTrue="1" operator="lessThan">
      <formula>$B$4</formula>
    </cfRule>
  </conditionalFormatting>
  <conditionalFormatting sqref="C43">
    <cfRule type="cellIs" dxfId="1343" priority="1675" stopIfTrue="1" operator="greaterThanOrEqual">
      <formula>$B$5</formula>
    </cfRule>
    <cfRule type="cellIs" dxfId="1342" priority="1676" stopIfTrue="1" operator="lessThan">
      <formula>$B$5</formula>
    </cfRule>
  </conditionalFormatting>
  <conditionalFormatting sqref="C46">
    <cfRule type="cellIs" dxfId="1341" priority="1679" stopIfTrue="1" operator="lessThanOrEqual">
      <formula>$B46</formula>
    </cfRule>
    <cfRule type="cellIs" dxfId="1340" priority="1680" stopIfTrue="1" operator="greaterThan">
      <formula>$B46</formula>
    </cfRule>
  </conditionalFormatting>
  <conditionalFormatting sqref="C44">
    <cfRule type="cellIs" dxfId="1339" priority="1681" stopIfTrue="1" operator="lessThanOrEqual">
      <formula>$B$6</formula>
    </cfRule>
    <cfRule type="cellIs" dxfId="1338" priority="1682" stopIfTrue="1" operator="greaterThan">
      <formula>$B$6</formula>
    </cfRule>
  </conditionalFormatting>
  <conditionalFormatting sqref="D42:O42">
    <cfRule type="cellIs" dxfId="1337" priority="1655" stopIfTrue="1" operator="greaterThanOrEqual">
      <formula>$B$4</formula>
    </cfRule>
    <cfRule type="cellIs" dxfId="1336" priority="1656" stopIfTrue="1" operator="lessThan">
      <formula>$B$4</formula>
    </cfRule>
  </conditionalFormatting>
  <conditionalFormatting sqref="D43:O43">
    <cfRule type="cellIs" dxfId="1335" priority="1657" stopIfTrue="1" operator="greaterThanOrEqual">
      <formula>$B$5</formula>
    </cfRule>
    <cfRule type="cellIs" dxfId="1334" priority="1658" stopIfTrue="1" operator="lessThan">
      <formula>$B$5</formula>
    </cfRule>
  </conditionalFormatting>
  <conditionalFormatting sqref="D46:O46">
    <cfRule type="cellIs" dxfId="1333" priority="1661" stopIfTrue="1" operator="lessThanOrEqual">
      <formula>$B46</formula>
    </cfRule>
    <cfRule type="cellIs" dxfId="1332" priority="1662" stopIfTrue="1" operator="greaterThan">
      <formula>$B46</formula>
    </cfRule>
  </conditionalFormatting>
  <conditionalFormatting sqref="D44:O44">
    <cfRule type="cellIs" dxfId="1331" priority="1663" stopIfTrue="1" operator="lessThanOrEqual">
      <formula>$B$6</formula>
    </cfRule>
    <cfRule type="cellIs" dxfId="1330" priority="1664" stopIfTrue="1" operator="greaterThan">
      <formula>$B$6</formula>
    </cfRule>
  </conditionalFormatting>
  <conditionalFormatting sqref="C54">
    <cfRule type="cellIs" dxfId="1329" priority="1641" stopIfTrue="1" operator="greaterThanOrEqual">
      <formula>$B$4</formula>
    </cfRule>
    <cfRule type="cellIs" dxfId="1328" priority="1642" stopIfTrue="1" operator="lessThan">
      <formula>$B$4</formula>
    </cfRule>
  </conditionalFormatting>
  <conditionalFormatting sqref="C55">
    <cfRule type="cellIs" dxfId="1327" priority="1643" stopIfTrue="1" operator="greaterThanOrEqual">
      <formula>$B$5</formula>
    </cfRule>
    <cfRule type="cellIs" dxfId="1326" priority="1644" stopIfTrue="1" operator="lessThan">
      <formula>$B$5</formula>
    </cfRule>
  </conditionalFormatting>
  <conditionalFormatting sqref="C58">
    <cfRule type="cellIs" dxfId="1325" priority="1647" stopIfTrue="1" operator="lessThanOrEqual">
      <formula>$B58</formula>
    </cfRule>
    <cfRule type="cellIs" dxfId="1324" priority="1648" stopIfTrue="1" operator="greaterThan">
      <formula>$B58</formula>
    </cfRule>
  </conditionalFormatting>
  <conditionalFormatting sqref="C56">
    <cfRule type="cellIs" dxfId="1323" priority="1649" stopIfTrue="1" operator="lessThanOrEqual">
      <formula>$B$6</formula>
    </cfRule>
    <cfRule type="cellIs" dxfId="1322" priority="1650" stopIfTrue="1" operator="greaterThan">
      <formula>$B$6</formula>
    </cfRule>
  </conditionalFormatting>
  <conditionalFormatting sqref="D54:O54">
    <cfRule type="cellIs" dxfId="1321" priority="1623" stopIfTrue="1" operator="greaterThanOrEqual">
      <formula>$B$4</formula>
    </cfRule>
    <cfRule type="cellIs" dxfId="1320" priority="1624" stopIfTrue="1" operator="lessThan">
      <formula>$B$4</formula>
    </cfRule>
  </conditionalFormatting>
  <conditionalFormatting sqref="D55:O55">
    <cfRule type="cellIs" dxfId="1319" priority="1625" stopIfTrue="1" operator="greaterThanOrEqual">
      <formula>$B$5</formula>
    </cfRule>
    <cfRule type="cellIs" dxfId="1318" priority="1626" stopIfTrue="1" operator="lessThan">
      <formula>$B$5</formula>
    </cfRule>
  </conditionalFormatting>
  <conditionalFormatting sqref="D58:O58">
    <cfRule type="cellIs" dxfId="1317" priority="1629" stopIfTrue="1" operator="lessThanOrEqual">
      <formula>$B58</formula>
    </cfRule>
    <cfRule type="cellIs" dxfId="1316" priority="1630" stopIfTrue="1" operator="greaterThan">
      <formula>$B58</formula>
    </cfRule>
  </conditionalFormatting>
  <conditionalFormatting sqref="D56:O56">
    <cfRule type="cellIs" dxfId="1315" priority="1631" stopIfTrue="1" operator="lessThanOrEqual">
      <formula>$B$6</formula>
    </cfRule>
    <cfRule type="cellIs" dxfId="1314" priority="1632" stopIfTrue="1" operator="greaterThan">
      <formula>$B$6</formula>
    </cfRule>
  </conditionalFormatting>
  <conditionalFormatting sqref="C64">
    <cfRule type="cellIs" dxfId="1313" priority="1609" stopIfTrue="1" operator="greaterThanOrEqual">
      <formula>$B$4</formula>
    </cfRule>
    <cfRule type="cellIs" dxfId="1312" priority="1610" stopIfTrue="1" operator="lessThan">
      <formula>$B$4</formula>
    </cfRule>
  </conditionalFormatting>
  <conditionalFormatting sqref="C65">
    <cfRule type="cellIs" dxfId="1311" priority="1611" stopIfTrue="1" operator="greaterThanOrEqual">
      <formula>$B$5</formula>
    </cfRule>
    <cfRule type="cellIs" dxfId="1310" priority="1612" stopIfTrue="1" operator="lessThan">
      <formula>$B$5</formula>
    </cfRule>
  </conditionalFormatting>
  <conditionalFormatting sqref="C68">
    <cfRule type="cellIs" dxfId="1309" priority="1615" stopIfTrue="1" operator="lessThanOrEqual">
      <formula>$B68</formula>
    </cfRule>
    <cfRule type="cellIs" dxfId="1308" priority="1616" stopIfTrue="1" operator="greaterThan">
      <formula>$B68</formula>
    </cfRule>
  </conditionalFormatting>
  <conditionalFormatting sqref="C66">
    <cfRule type="cellIs" dxfId="1307" priority="1617" stopIfTrue="1" operator="lessThanOrEqual">
      <formula>$B$6</formula>
    </cfRule>
    <cfRule type="cellIs" dxfId="1306" priority="1618" stopIfTrue="1" operator="greaterThan">
      <formula>$B$6</formula>
    </cfRule>
  </conditionalFormatting>
  <conditionalFormatting sqref="D64:O64">
    <cfRule type="cellIs" dxfId="1305" priority="1591" stopIfTrue="1" operator="greaterThanOrEqual">
      <formula>$B$4</formula>
    </cfRule>
    <cfRule type="cellIs" dxfId="1304" priority="1592" stopIfTrue="1" operator="lessThan">
      <formula>$B$4</formula>
    </cfRule>
  </conditionalFormatting>
  <conditionalFormatting sqref="D65:O65">
    <cfRule type="cellIs" dxfId="1303" priority="1593" stopIfTrue="1" operator="greaterThanOrEqual">
      <formula>$B$5</formula>
    </cfRule>
    <cfRule type="cellIs" dxfId="1302" priority="1594" stopIfTrue="1" operator="lessThan">
      <formula>$B$5</formula>
    </cfRule>
  </conditionalFormatting>
  <conditionalFormatting sqref="D68:O68">
    <cfRule type="cellIs" dxfId="1301" priority="1597" stopIfTrue="1" operator="lessThanOrEqual">
      <formula>$B68</formula>
    </cfRule>
    <cfRule type="cellIs" dxfId="1300" priority="1598" stopIfTrue="1" operator="greaterThan">
      <formula>$B68</formula>
    </cfRule>
  </conditionalFormatting>
  <conditionalFormatting sqref="D66:O66">
    <cfRule type="cellIs" dxfId="1299" priority="1599" stopIfTrue="1" operator="lessThanOrEqual">
      <formula>$B$6</formula>
    </cfRule>
    <cfRule type="cellIs" dxfId="1298" priority="1600" stopIfTrue="1" operator="greaterThan">
      <formula>$B$6</formula>
    </cfRule>
  </conditionalFormatting>
  <conditionalFormatting sqref="C74">
    <cfRule type="cellIs" dxfId="1297" priority="1577" stopIfTrue="1" operator="greaterThanOrEqual">
      <formula>$B$4</formula>
    </cfRule>
    <cfRule type="cellIs" dxfId="1296" priority="1578" stopIfTrue="1" operator="lessThan">
      <formula>$B$4</formula>
    </cfRule>
  </conditionalFormatting>
  <conditionalFormatting sqref="C75">
    <cfRule type="cellIs" dxfId="1295" priority="1579" stopIfTrue="1" operator="greaterThanOrEqual">
      <formula>$B$5</formula>
    </cfRule>
    <cfRule type="cellIs" dxfId="1294" priority="1580" stopIfTrue="1" operator="lessThan">
      <formula>$B$5</formula>
    </cfRule>
  </conditionalFormatting>
  <conditionalFormatting sqref="C78">
    <cfRule type="cellIs" dxfId="1293" priority="1583" stopIfTrue="1" operator="lessThanOrEqual">
      <formula>$B78</formula>
    </cfRule>
    <cfRule type="cellIs" dxfId="1292" priority="1584" stopIfTrue="1" operator="greaterThan">
      <formula>$B78</formula>
    </cfRule>
  </conditionalFormatting>
  <conditionalFormatting sqref="C76">
    <cfRule type="cellIs" dxfId="1291" priority="1585" stopIfTrue="1" operator="lessThanOrEqual">
      <formula>$B$6</formula>
    </cfRule>
    <cfRule type="cellIs" dxfId="1290" priority="1586" stopIfTrue="1" operator="greaterThan">
      <formula>$B$6</formula>
    </cfRule>
  </conditionalFormatting>
  <conditionalFormatting sqref="D74:O74">
    <cfRule type="cellIs" dxfId="1289" priority="1559" stopIfTrue="1" operator="greaterThanOrEqual">
      <formula>$B$4</formula>
    </cfRule>
    <cfRule type="cellIs" dxfId="1288" priority="1560" stopIfTrue="1" operator="lessThan">
      <formula>$B$4</formula>
    </cfRule>
  </conditionalFormatting>
  <conditionalFormatting sqref="D75:O75">
    <cfRule type="cellIs" dxfId="1287" priority="1561" stopIfTrue="1" operator="greaterThanOrEqual">
      <formula>$B$5</formula>
    </cfRule>
    <cfRule type="cellIs" dxfId="1286" priority="1562" stopIfTrue="1" operator="lessThan">
      <formula>$B$5</formula>
    </cfRule>
  </conditionalFormatting>
  <conditionalFormatting sqref="D78:O78">
    <cfRule type="cellIs" dxfId="1285" priority="1565" stopIfTrue="1" operator="lessThanOrEqual">
      <formula>$B78</formula>
    </cfRule>
    <cfRule type="cellIs" dxfId="1284" priority="1566" stopIfTrue="1" operator="greaterThan">
      <formula>$B78</formula>
    </cfRule>
  </conditionalFormatting>
  <conditionalFormatting sqref="D76:O76">
    <cfRule type="cellIs" dxfId="1283" priority="1567" stopIfTrue="1" operator="lessThanOrEqual">
      <formula>$B$6</formula>
    </cfRule>
    <cfRule type="cellIs" dxfId="1282" priority="1568" stopIfTrue="1" operator="greaterThan">
      <formula>$B$6</formula>
    </cfRule>
  </conditionalFormatting>
  <conditionalFormatting sqref="C84">
    <cfRule type="cellIs" dxfId="1281" priority="1545" stopIfTrue="1" operator="greaterThanOrEqual">
      <formula>$B$4</formula>
    </cfRule>
    <cfRule type="cellIs" dxfId="1280" priority="1546" stopIfTrue="1" operator="lessThan">
      <formula>$B$4</formula>
    </cfRule>
  </conditionalFormatting>
  <conditionalFormatting sqref="C85">
    <cfRule type="cellIs" dxfId="1279" priority="1547" stopIfTrue="1" operator="greaterThanOrEqual">
      <formula>$B$5</formula>
    </cfRule>
    <cfRule type="cellIs" dxfId="1278" priority="1548" stopIfTrue="1" operator="lessThan">
      <formula>$B$5</formula>
    </cfRule>
  </conditionalFormatting>
  <conditionalFormatting sqref="C88">
    <cfRule type="cellIs" dxfId="1277" priority="1551" stopIfTrue="1" operator="lessThanOrEqual">
      <formula>$B88</formula>
    </cfRule>
    <cfRule type="cellIs" dxfId="1276" priority="1552" stopIfTrue="1" operator="greaterThan">
      <formula>$B88</formula>
    </cfRule>
  </conditionalFormatting>
  <conditionalFormatting sqref="C86">
    <cfRule type="cellIs" dxfId="1275" priority="1553" stopIfTrue="1" operator="lessThanOrEqual">
      <formula>$B$6</formula>
    </cfRule>
    <cfRule type="cellIs" dxfId="1274" priority="1554" stopIfTrue="1" operator="greaterThan">
      <formula>$B$6</formula>
    </cfRule>
  </conditionalFormatting>
  <conditionalFormatting sqref="D84:O84">
    <cfRule type="cellIs" dxfId="1273" priority="1527" stopIfTrue="1" operator="greaterThanOrEqual">
      <formula>$B$4</formula>
    </cfRule>
    <cfRule type="cellIs" dxfId="1272" priority="1528" stopIfTrue="1" operator="lessThan">
      <formula>$B$4</formula>
    </cfRule>
  </conditionalFormatting>
  <conditionalFormatting sqref="D85:O85">
    <cfRule type="cellIs" dxfId="1271" priority="1529" stopIfTrue="1" operator="greaterThanOrEqual">
      <formula>$B$5</formula>
    </cfRule>
    <cfRule type="cellIs" dxfId="1270" priority="1530" stopIfTrue="1" operator="lessThan">
      <formula>$B$5</formula>
    </cfRule>
  </conditionalFormatting>
  <conditionalFormatting sqref="D88:O88">
    <cfRule type="cellIs" dxfId="1269" priority="1533" stopIfTrue="1" operator="lessThanOrEqual">
      <formula>$B88</formula>
    </cfRule>
    <cfRule type="cellIs" dxfId="1268" priority="1534" stopIfTrue="1" operator="greaterThan">
      <formula>$B88</formula>
    </cfRule>
  </conditionalFormatting>
  <conditionalFormatting sqref="D86:O86">
    <cfRule type="cellIs" dxfId="1267" priority="1535" stopIfTrue="1" operator="lessThanOrEqual">
      <formula>$B$6</formula>
    </cfRule>
    <cfRule type="cellIs" dxfId="1266" priority="1536" stopIfTrue="1" operator="greaterThan">
      <formula>$B$6</formula>
    </cfRule>
  </conditionalFormatting>
  <conditionalFormatting sqref="C94">
    <cfRule type="cellIs" dxfId="1265" priority="1513" stopIfTrue="1" operator="greaterThanOrEqual">
      <formula>$B$4</formula>
    </cfRule>
    <cfRule type="cellIs" dxfId="1264" priority="1514" stopIfTrue="1" operator="lessThan">
      <formula>$B$4</formula>
    </cfRule>
  </conditionalFormatting>
  <conditionalFormatting sqref="C95">
    <cfRule type="cellIs" dxfId="1263" priority="1515" stopIfTrue="1" operator="greaterThanOrEqual">
      <formula>$B$5</formula>
    </cfRule>
    <cfRule type="cellIs" dxfId="1262" priority="1516" stopIfTrue="1" operator="lessThan">
      <formula>$B$5</formula>
    </cfRule>
  </conditionalFormatting>
  <conditionalFormatting sqref="C98">
    <cfRule type="cellIs" dxfId="1261" priority="1519" stopIfTrue="1" operator="lessThanOrEqual">
      <formula>$B98</formula>
    </cfRule>
    <cfRule type="cellIs" dxfId="1260" priority="1520" stopIfTrue="1" operator="greaterThan">
      <formula>$B98</formula>
    </cfRule>
  </conditionalFormatting>
  <conditionalFormatting sqref="C96">
    <cfRule type="cellIs" dxfId="1259" priority="1521" stopIfTrue="1" operator="lessThanOrEqual">
      <formula>$B$6</formula>
    </cfRule>
    <cfRule type="cellIs" dxfId="1258" priority="1522" stopIfTrue="1" operator="greaterThan">
      <formula>$B$6</formula>
    </cfRule>
  </conditionalFormatting>
  <conditionalFormatting sqref="D94:O94">
    <cfRule type="cellIs" dxfId="1257" priority="1495" stopIfTrue="1" operator="greaterThanOrEqual">
      <formula>$B$4</formula>
    </cfRule>
    <cfRule type="cellIs" dxfId="1256" priority="1496" stopIfTrue="1" operator="lessThan">
      <formula>$B$4</formula>
    </cfRule>
  </conditionalFormatting>
  <conditionalFormatting sqref="D95:O95">
    <cfRule type="cellIs" dxfId="1255" priority="1497" stopIfTrue="1" operator="greaterThanOrEqual">
      <formula>$B$5</formula>
    </cfRule>
    <cfRule type="cellIs" dxfId="1254" priority="1498" stopIfTrue="1" operator="lessThan">
      <formula>$B$5</formula>
    </cfRule>
  </conditionalFormatting>
  <conditionalFormatting sqref="D98:O98">
    <cfRule type="cellIs" dxfId="1253" priority="1501" stopIfTrue="1" operator="lessThanOrEqual">
      <formula>$B98</formula>
    </cfRule>
    <cfRule type="cellIs" dxfId="1252" priority="1502" stopIfTrue="1" operator="greaterThan">
      <formula>$B98</formula>
    </cfRule>
  </conditionalFormatting>
  <conditionalFormatting sqref="D96:O96">
    <cfRule type="cellIs" dxfId="1251" priority="1503" stopIfTrue="1" operator="lessThanOrEqual">
      <formula>$B$6</formula>
    </cfRule>
    <cfRule type="cellIs" dxfId="1250" priority="1504" stopIfTrue="1" operator="greaterThan">
      <formula>$B$6</formula>
    </cfRule>
  </conditionalFormatting>
  <conditionalFormatting sqref="C106">
    <cfRule type="cellIs" dxfId="1249" priority="1481" stopIfTrue="1" operator="greaterThanOrEqual">
      <formula>$B$4</formula>
    </cfRule>
    <cfRule type="cellIs" dxfId="1248" priority="1482" stopIfTrue="1" operator="lessThan">
      <formula>$B$4</formula>
    </cfRule>
  </conditionalFormatting>
  <conditionalFormatting sqref="C107">
    <cfRule type="cellIs" dxfId="1247" priority="1483" stopIfTrue="1" operator="greaterThanOrEqual">
      <formula>$B$5</formula>
    </cfRule>
    <cfRule type="cellIs" dxfId="1246" priority="1484" stopIfTrue="1" operator="lessThan">
      <formula>$B$5</formula>
    </cfRule>
  </conditionalFormatting>
  <conditionalFormatting sqref="C110">
    <cfRule type="cellIs" dxfId="1245" priority="1487" stopIfTrue="1" operator="lessThanOrEqual">
      <formula>$B110</formula>
    </cfRule>
    <cfRule type="cellIs" dxfId="1244" priority="1488" stopIfTrue="1" operator="greaterThan">
      <formula>$B110</formula>
    </cfRule>
  </conditionalFormatting>
  <conditionalFormatting sqref="C108">
    <cfRule type="cellIs" dxfId="1243" priority="1489" stopIfTrue="1" operator="lessThanOrEqual">
      <formula>$B$6</formula>
    </cfRule>
    <cfRule type="cellIs" dxfId="1242" priority="1490" stopIfTrue="1" operator="greaterThan">
      <formula>$B$6</formula>
    </cfRule>
  </conditionalFormatting>
  <conditionalFormatting sqref="D106:O106">
    <cfRule type="cellIs" dxfId="1241" priority="1463" stopIfTrue="1" operator="greaterThanOrEqual">
      <formula>$B$4</formula>
    </cfRule>
    <cfRule type="cellIs" dxfId="1240" priority="1464" stopIfTrue="1" operator="lessThan">
      <formula>$B$4</formula>
    </cfRule>
  </conditionalFormatting>
  <conditionalFormatting sqref="D107:O107">
    <cfRule type="cellIs" dxfId="1239" priority="1465" stopIfTrue="1" operator="greaterThanOrEqual">
      <formula>$B$5</formula>
    </cfRule>
    <cfRule type="cellIs" dxfId="1238" priority="1466" stopIfTrue="1" operator="lessThan">
      <formula>$B$5</formula>
    </cfRule>
  </conditionalFormatting>
  <conditionalFormatting sqref="D110:O110">
    <cfRule type="cellIs" dxfId="1237" priority="1469" stopIfTrue="1" operator="lessThanOrEqual">
      <formula>$B110</formula>
    </cfRule>
    <cfRule type="cellIs" dxfId="1236" priority="1470" stopIfTrue="1" operator="greaterThan">
      <formula>$B110</formula>
    </cfRule>
  </conditionalFormatting>
  <conditionalFormatting sqref="D108:O108">
    <cfRule type="cellIs" dxfId="1235" priority="1471" stopIfTrue="1" operator="lessThanOrEqual">
      <formula>$B$6</formula>
    </cfRule>
    <cfRule type="cellIs" dxfId="1234" priority="1472" stopIfTrue="1" operator="greaterThan">
      <formula>$B$6</formula>
    </cfRule>
  </conditionalFormatting>
  <conditionalFormatting sqref="C118">
    <cfRule type="cellIs" dxfId="1233" priority="1449" stopIfTrue="1" operator="greaterThanOrEqual">
      <formula>$B$4</formula>
    </cfRule>
    <cfRule type="cellIs" dxfId="1232" priority="1450" stopIfTrue="1" operator="lessThan">
      <formula>$B$4</formula>
    </cfRule>
  </conditionalFormatting>
  <conditionalFormatting sqref="C119">
    <cfRule type="cellIs" dxfId="1231" priority="1451" stopIfTrue="1" operator="greaterThanOrEqual">
      <formula>$B$5</formula>
    </cfRule>
    <cfRule type="cellIs" dxfId="1230" priority="1452" stopIfTrue="1" operator="lessThan">
      <formula>$B$5</formula>
    </cfRule>
  </conditionalFormatting>
  <conditionalFormatting sqref="C122">
    <cfRule type="cellIs" dxfId="1229" priority="1455" stopIfTrue="1" operator="lessThanOrEqual">
      <formula>$B122</formula>
    </cfRule>
    <cfRule type="cellIs" dxfId="1228" priority="1456" stopIfTrue="1" operator="greaterThan">
      <formula>$B122</formula>
    </cfRule>
  </conditionalFormatting>
  <conditionalFormatting sqref="C120">
    <cfRule type="cellIs" dxfId="1227" priority="1457" stopIfTrue="1" operator="lessThanOrEqual">
      <formula>$B$6</formula>
    </cfRule>
    <cfRule type="cellIs" dxfId="1226" priority="1458" stopIfTrue="1" operator="greaterThan">
      <formula>$B$6</formula>
    </cfRule>
  </conditionalFormatting>
  <conditionalFormatting sqref="D118:O118">
    <cfRule type="cellIs" dxfId="1225" priority="1431" stopIfTrue="1" operator="greaterThanOrEqual">
      <formula>$B$4</formula>
    </cfRule>
    <cfRule type="cellIs" dxfId="1224" priority="1432" stopIfTrue="1" operator="lessThan">
      <formula>$B$4</formula>
    </cfRule>
  </conditionalFormatting>
  <conditionalFormatting sqref="D119:O119">
    <cfRule type="cellIs" dxfId="1223" priority="1433" stopIfTrue="1" operator="greaterThanOrEqual">
      <formula>$B$5</formula>
    </cfRule>
    <cfRule type="cellIs" dxfId="1222" priority="1434" stopIfTrue="1" operator="lessThan">
      <formula>$B$5</formula>
    </cfRule>
  </conditionalFormatting>
  <conditionalFormatting sqref="D122:O122">
    <cfRule type="cellIs" dxfId="1221" priority="1437" stopIfTrue="1" operator="lessThanOrEqual">
      <formula>$B122</formula>
    </cfRule>
    <cfRule type="cellIs" dxfId="1220" priority="1438" stopIfTrue="1" operator="greaterThan">
      <formula>$B122</formula>
    </cfRule>
  </conditionalFormatting>
  <conditionalFormatting sqref="D120:O120">
    <cfRule type="cellIs" dxfId="1219" priority="1439" stopIfTrue="1" operator="lessThanOrEqual">
      <formula>$B$6</formula>
    </cfRule>
    <cfRule type="cellIs" dxfId="1218" priority="1440" stopIfTrue="1" operator="greaterThan">
      <formula>$B$6</formula>
    </cfRule>
  </conditionalFormatting>
  <conditionalFormatting sqref="C130">
    <cfRule type="cellIs" dxfId="1217" priority="1417" stopIfTrue="1" operator="greaterThanOrEqual">
      <formula>$B$4</formula>
    </cfRule>
    <cfRule type="cellIs" dxfId="1216" priority="1418" stopIfTrue="1" operator="lessThan">
      <formula>$B$4</formula>
    </cfRule>
  </conditionalFormatting>
  <conditionalFormatting sqref="C131">
    <cfRule type="cellIs" dxfId="1215" priority="1419" stopIfTrue="1" operator="greaterThanOrEqual">
      <formula>$B$5</formula>
    </cfRule>
    <cfRule type="cellIs" dxfId="1214" priority="1420" stopIfTrue="1" operator="lessThan">
      <formula>$B$5</formula>
    </cfRule>
  </conditionalFormatting>
  <conditionalFormatting sqref="C134">
    <cfRule type="cellIs" dxfId="1213" priority="1423" stopIfTrue="1" operator="lessThanOrEqual">
      <formula>$B134</formula>
    </cfRule>
    <cfRule type="cellIs" dxfId="1212" priority="1424" stopIfTrue="1" operator="greaterThan">
      <formula>$B134</formula>
    </cfRule>
  </conditionalFormatting>
  <conditionalFormatting sqref="C132">
    <cfRule type="cellIs" dxfId="1211" priority="1425" stopIfTrue="1" operator="lessThanOrEqual">
      <formula>$B$6</formula>
    </cfRule>
    <cfRule type="cellIs" dxfId="1210" priority="1426" stopIfTrue="1" operator="greaterThan">
      <formula>$B$6</formula>
    </cfRule>
  </conditionalFormatting>
  <conditionalFormatting sqref="D130:O130">
    <cfRule type="cellIs" dxfId="1209" priority="1399" stopIfTrue="1" operator="greaterThanOrEqual">
      <formula>$B$4</formula>
    </cfRule>
    <cfRule type="cellIs" dxfId="1208" priority="1400" stopIfTrue="1" operator="lessThan">
      <formula>$B$4</formula>
    </cfRule>
  </conditionalFormatting>
  <conditionalFormatting sqref="D131:O131">
    <cfRule type="cellIs" dxfId="1207" priority="1401" stopIfTrue="1" operator="greaterThanOrEqual">
      <formula>$B$5</formula>
    </cfRule>
    <cfRule type="cellIs" dxfId="1206" priority="1402" stopIfTrue="1" operator="lessThan">
      <formula>$B$5</formula>
    </cfRule>
  </conditionalFormatting>
  <conditionalFormatting sqref="D134:O134">
    <cfRule type="cellIs" dxfId="1205" priority="1405" stopIfTrue="1" operator="lessThanOrEqual">
      <formula>$B134</formula>
    </cfRule>
    <cfRule type="cellIs" dxfId="1204" priority="1406" stopIfTrue="1" operator="greaterThan">
      <formula>$B134</formula>
    </cfRule>
  </conditionalFormatting>
  <conditionalFormatting sqref="D132:O132">
    <cfRule type="cellIs" dxfId="1203" priority="1407" stopIfTrue="1" operator="lessThanOrEqual">
      <formula>$B$6</formula>
    </cfRule>
    <cfRule type="cellIs" dxfId="1202" priority="1408" stopIfTrue="1" operator="greaterThan">
      <formula>$B$6</formula>
    </cfRule>
  </conditionalFormatting>
  <conditionalFormatting sqref="C140">
    <cfRule type="cellIs" dxfId="1201" priority="1385" stopIfTrue="1" operator="greaterThanOrEqual">
      <formula>$B$4</formula>
    </cfRule>
    <cfRule type="cellIs" dxfId="1200" priority="1386" stopIfTrue="1" operator="lessThan">
      <formula>$B$4</formula>
    </cfRule>
  </conditionalFormatting>
  <conditionalFormatting sqref="C141">
    <cfRule type="cellIs" dxfId="1199" priority="1387" stopIfTrue="1" operator="greaterThanOrEqual">
      <formula>$B$5</formula>
    </cfRule>
    <cfRule type="cellIs" dxfId="1198" priority="1388" stopIfTrue="1" operator="lessThan">
      <formula>$B$5</formula>
    </cfRule>
  </conditionalFormatting>
  <conditionalFormatting sqref="C144">
    <cfRule type="cellIs" dxfId="1197" priority="1391" stopIfTrue="1" operator="lessThanOrEqual">
      <formula>$B144</formula>
    </cfRule>
    <cfRule type="cellIs" dxfId="1196" priority="1392" stopIfTrue="1" operator="greaterThan">
      <formula>$B144</formula>
    </cfRule>
  </conditionalFormatting>
  <conditionalFormatting sqref="C142">
    <cfRule type="cellIs" dxfId="1195" priority="1393" stopIfTrue="1" operator="lessThanOrEqual">
      <formula>$B$6</formula>
    </cfRule>
    <cfRule type="cellIs" dxfId="1194" priority="1394" stopIfTrue="1" operator="greaterThan">
      <formula>$B$6</formula>
    </cfRule>
  </conditionalFormatting>
  <conditionalFormatting sqref="D140:O140">
    <cfRule type="cellIs" dxfId="1193" priority="1367" stopIfTrue="1" operator="greaterThanOrEqual">
      <formula>$B$4</formula>
    </cfRule>
    <cfRule type="cellIs" dxfId="1192" priority="1368" stopIfTrue="1" operator="lessThan">
      <formula>$B$4</formula>
    </cfRule>
  </conditionalFormatting>
  <conditionalFormatting sqref="D141:O141">
    <cfRule type="cellIs" dxfId="1191" priority="1369" stopIfTrue="1" operator="greaterThanOrEqual">
      <formula>$B$5</formula>
    </cfRule>
    <cfRule type="cellIs" dxfId="1190" priority="1370" stopIfTrue="1" operator="lessThan">
      <formula>$B$5</formula>
    </cfRule>
  </conditionalFormatting>
  <conditionalFormatting sqref="D144:O144">
    <cfRule type="cellIs" dxfId="1189" priority="1373" stopIfTrue="1" operator="lessThanOrEqual">
      <formula>$B144</formula>
    </cfRule>
    <cfRule type="cellIs" dxfId="1188" priority="1374" stopIfTrue="1" operator="greaterThan">
      <formula>$B144</formula>
    </cfRule>
  </conditionalFormatting>
  <conditionalFormatting sqref="D142:O142">
    <cfRule type="cellIs" dxfId="1187" priority="1375" stopIfTrue="1" operator="lessThanOrEqual">
      <formula>$B$6</formula>
    </cfRule>
    <cfRule type="cellIs" dxfId="1186" priority="1376" stopIfTrue="1" operator="greaterThan">
      <formula>$B$6</formula>
    </cfRule>
  </conditionalFormatting>
  <conditionalFormatting sqref="C152">
    <cfRule type="cellIs" dxfId="1185" priority="1353" stopIfTrue="1" operator="greaterThanOrEqual">
      <formula>$B$4</formula>
    </cfRule>
    <cfRule type="cellIs" dxfId="1184" priority="1354" stopIfTrue="1" operator="lessThan">
      <formula>$B$4</formula>
    </cfRule>
  </conditionalFormatting>
  <conditionalFormatting sqref="C153">
    <cfRule type="cellIs" dxfId="1183" priority="1355" stopIfTrue="1" operator="greaterThanOrEqual">
      <formula>$B$5</formula>
    </cfRule>
    <cfRule type="cellIs" dxfId="1182" priority="1356" stopIfTrue="1" operator="lessThan">
      <formula>$B$5</formula>
    </cfRule>
  </conditionalFormatting>
  <conditionalFormatting sqref="C156">
    <cfRule type="cellIs" dxfId="1181" priority="1359" stopIfTrue="1" operator="lessThanOrEqual">
      <formula>$B156</formula>
    </cfRule>
    <cfRule type="cellIs" dxfId="1180" priority="1360" stopIfTrue="1" operator="greaterThan">
      <formula>$B156</formula>
    </cfRule>
  </conditionalFormatting>
  <conditionalFormatting sqref="C154">
    <cfRule type="cellIs" dxfId="1179" priority="1361" stopIfTrue="1" operator="lessThanOrEqual">
      <formula>$B$6</formula>
    </cfRule>
    <cfRule type="cellIs" dxfId="1178" priority="1362" stopIfTrue="1" operator="greaterThan">
      <formula>$B$6</formula>
    </cfRule>
  </conditionalFormatting>
  <conditionalFormatting sqref="D152:O152">
    <cfRule type="cellIs" dxfId="1177" priority="1335" stopIfTrue="1" operator="greaterThanOrEqual">
      <formula>$B$4</formula>
    </cfRule>
    <cfRule type="cellIs" dxfId="1176" priority="1336" stopIfTrue="1" operator="lessThan">
      <formula>$B$4</formula>
    </cfRule>
  </conditionalFormatting>
  <conditionalFormatting sqref="D153:O153">
    <cfRule type="cellIs" dxfId="1175" priority="1337" stopIfTrue="1" operator="greaterThanOrEqual">
      <formula>$B$5</formula>
    </cfRule>
    <cfRule type="cellIs" dxfId="1174" priority="1338" stopIfTrue="1" operator="lessThan">
      <formula>$B$5</formula>
    </cfRule>
  </conditionalFormatting>
  <conditionalFormatting sqref="D156:O156">
    <cfRule type="cellIs" dxfId="1173" priority="1341" stopIfTrue="1" operator="lessThanOrEqual">
      <formula>$B156</formula>
    </cfRule>
    <cfRule type="cellIs" dxfId="1172" priority="1342" stopIfTrue="1" operator="greaterThan">
      <formula>$B156</formula>
    </cfRule>
  </conditionalFormatting>
  <conditionalFormatting sqref="D154:O154">
    <cfRule type="cellIs" dxfId="1171" priority="1343" stopIfTrue="1" operator="lessThanOrEqual">
      <formula>$B$6</formula>
    </cfRule>
    <cfRule type="cellIs" dxfId="1170" priority="1344" stopIfTrue="1" operator="greaterThan">
      <formula>$B$6</formula>
    </cfRule>
  </conditionalFormatting>
  <conditionalFormatting sqref="C162">
    <cfRule type="cellIs" dxfId="1169" priority="1321" stopIfTrue="1" operator="greaterThanOrEqual">
      <formula>$B$4</formula>
    </cfRule>
    <cfRule type="cellIs" dxfId="1168" priority="1322" stopIfTrue="1" operator="lessThan">
      <formula>$B$4</formula>
    </cfRule>
  </conditionalFormatting>
  <conditionalFormatting sqref="C163">
    <cfRule type="cellIs" dxfId="1167" priority="1323" stopIfTrue="1" operator="greaterThanOrEqual">
      <formula>$B$5</formula>
    </cfRule>
    <cfRule type="cellIs" dxfId="1166" priority="1324" stopIfTrue="1" operator="lessThan">
      <formula>$B$5</formula>
    </cfRule>
  </conditionalFormatting>
  <conditionalFormatting sqref="C166">
    <cfRule type="cellIs" dxfId="1165" priority="1327" stopIfTrue="1" operator="lessThanOrEqual">
      <formula>$B166</formula>
    </cfRule>
    <cfRule type="cellIs" dxfId="1164" priority="1328" stopIfTrue="1" operator="greaterThan">
      <formula>$B166</formula>
    </cfRule>
  </conditionalFormatting>
  <conditionalFormatting sqref="C164">
    <cfRule type="cellIs" dxfId="1163" priority="1329" stopIfTrue="1" operator="lessThanOrEqual">
      <formula>$B$6</formula>
    </cfRule>
    <cfRule type="cellIs" dxfId="1162" priority="1330" stopIfTrue="1" operator="greaterThan">
      <formula>$B$6</formula>
    </cfRule>
  </conditionalFormatting>
  <conditionalFormatting sqref="D162:O162">
    <cfRule type="cellIs" dxfId="1161" priority="1303" stopIfTrue="1" operator="greaterThanOrEqual">
      <formula>$B$4</formula>
    </cfRule>
    <cfRule type="cellIs" dxfId="1160" priority="1304" stopIfTrue="1" operator="lessThan">
      <formula>$B$4</formula>
    </cfRule>
  </conditionalFormatting>
  <conditionalFormatting sqref="D163:O163">
    <cfRule type="cellIs" dxfId="1159" priority="1305" stopIfTrue="1" operator="greaterThanOrEqual">
      <formula>$B$5</formula>
    </cfRule>
    <cfRule type="cellIs" dxfId="1158" priority="1306" stopIfTrue="1" operator="lessThan">
      <formula>$B$5</formula>
    </cfRule>
  </conditionalFormatting>
  <conditionalFormatting sqref="D166:O166">
    <cfRule type="cellIs" dxfId="1157" priority="1309" stopIfTrue="1" operator="lessThanOrEqual">
      <formula>$B166</formula>
    </cfRule>
    <cfRule type="cellIs" dxfId="1156" priority="1310" stopIfTrue="1" operator="greaterThan">
      <formula>$B166</formula>
    </cfRule>
  </conditionalFormatting>
  <conditionalFormatting sqref="D164:O164">
    <cfRule type="cellIs" dxfId="1155" priority="1311" stopIfTrue="1" operator="lessThanOrEqual">
      <formula>$B$6</formula>
    </cfRule>
    <cfRule type="cellIs" dxfId="1154" priority="1312" stopIfTrue="1" operator="greaterThan">
      <formula>$B$6</formula>
    </cfRule>
  </conditionalFormatting>
  <conditionalFormatting sqref="C172">
    <cfRule type="cellIs" dxfId="1153" priority="1289" stopIfTrue="1" operator="greaterThanOrEqual">
      <formula>$B$4</formula>
    </cfRule>
    <cfRule type="cellIs" dxfId="1152" priority="1290" stopIfTrue="1" operator="lessThan">
      <formula>$B$4</formula>
    </cfRule>
  </conditionalFormatting>
  <conditionalFormatting sqref="C173">
    <cfRule type="cellIs" dxfId="1151" priority="1291" stopIfTrue="1" operator="greaterThanOrEqual">
      <formula>$B$5</formula>
    </cfRule>
    <cfRule type="cellIs" dxfId="1150" priority="1292" stopIfTrue="1" operator="lessThan">
      <formula>$B$5</formula>
    </cfRule>
  </conditionalFormatting>
  <conditionalFormatting sqref="C176">
    <cfRule type="cellIs" dxfId="1149" priority="1295" stopIfTrue="1" operator="lessThanOrEqual">
      <formula>$B176</formula>
    </cfRule>
    <cfRule type="cellIs" dxfId="1148" priority="1296" stopIfTrue="1" operator="greaterThan">
      <formula>$B176</formula>
    </cfRule>
  </conditionalFormatting>
  <conditionalFormatting sqref="C174">
    <cfRule type="cellIs" dxfId="1147" priority="1297" stopIfTrue="1" operator="lessThanOrEqual">
      <formula>$B$6</formula>
    </cfRule>
    <cfRule type="cellIs" dxfId="1146" priority="1298" stopIfTrue="1" operator="greaterThan">
      <formula>$B$6</formula>
    </cfRule>
  </conditionalFormatting>
  <conditionalFormatting sqref="D172:O172">
    <cfRule type="cellIs" dxfId="1145" priority="1271" stopIfTrue="1" operator="greaterThanOrEqual">
      <formula>$B$4</formula>
    </cfRule>
    <cfRule type="cellIs" dxfId="1144" priority="1272" stopIfTrue="1" operator="lessThan">
      <formula>$B$4</formula>
    </cfRule>
  </conditionalFormatting>
  <conditionalFormatting sqref="D173:O173">
    <cfRule type="cellIs" dxfId="1143" priority="1273" stopIfTrue="1" operator="greaterThanOrEqual">
      <formula>$B$5</formula>
    </cfRule>
    <cfRule type="cellIs" dxfId="1142" priority="1274" stopIfTrue="1" operator="lessThan">
      <formula>$B$5</formula>
    </cfRule>
  </conditionalFormatting>
  <conditionalFormatting sqref="D176:O176">
    <cfRule type="cellIs" dxfId="1141" priority="1277" stopIfTrue="1" operator="lessThanOrEqual">
      <formula>$B176</formula>
    </cfRule>
    <cfRule type="cellIs" dxfId="1140" priority="1278" stopIfTrue="1" operator="greaterThan">
      <formula>$B176</formula>
    </cfRule>
  </conditionalFormatting>
  <conditionalFormatting sqref="D174:O174">
    <cfRule type="cellIs" dxfId="1139" priority="1279" stopIfTrue="1" operator="lessThanOrEqual">
      <formula>$B$6</formula>
    </cfRule>
    <cfRule type="cellIs" dxfId="1138" priority="1280" stopIfTrue="1" operator="greaterThan">
      <formula>$B$6</formula>
    </cfRule>
  </conditionalFormatting>
  <conditionalFormatting sqref="C182">
    <cfRule type="cellIs" dxfId="1137" priority="1257" stopIfTrue="1" operator="greaterThanOrEqual">
      <formula>$B$4</formula>
    </cfRule>
    <cfRule type="cellIs" dxfId="1136" priority="1258" stopIfTrue="1" operator="lessThan">
      <formula>$B$4</formula>
    </cfRule>
  </conditionalFormatting>
  <conditionalFormatting sqref="C183">
    <cfRule type="cellIs" dxfId="1135" priority="1259" stopIfTrue="1" operator="greaterThanOrEqual">
      <formula>$B$5</formula>
    </cfRule>
    <cfRule type="cellIs" dxfId="1134" priority="1260" stopIfTrue="1" operator="lessThan">
      <formula>$B$5</formula>
    </cfRule>
  </conditionalFormatting>
  <conditionalFormatting sqref="C186">
    <cfRule type="cellIs" dxfId="1133" priority="1263" stopIfTrue="1" operator="lessThanOrEqual">
      <formula>$B186</formula>
    </cfRule>
    <cfRule type="cellIs" dxfId="1132" priority="1264" stopIfTrue="1" operator="greaterThan">
      <formula>$B186</formula>
    </cfRule>
  </conditionalFormatting>
  <conditionalFormatting sqref="C184">
    <cfRule type="cellIs" dxfId="1131" priority="1265" stopIfTrue="1" operator="lessThanOrEqual">
      <formula>$B$6</formula>
    </cfRule>
    <cfRule type="cellIs" dxfId="1130" priority="1266" stopIfTrue="1" operator="greaterThan">
      <formula>$B$6</formula>
    </cfRule>
  </conditionalFormatting>
  <conditionalFormatting sqref="D182:O182">
    <cfRule type="cellIs" dxfId="1129" priority="1239" stopIfTrue="1" operator="greaterThanOrEqual">
      <formula>$B$4</formula>
    </cfRule>
    <cfRule type="cellIs" dxfId="1128" priority="1240" stopIfTrue="1" operator="lessThan">
      <formula>$B$4</formula>
    </cfRule>
  </conditionalFormatting>
  <conditionalFormatting sqref="D183:O183">
    <cfRule type="cellIs" dxfId="1127" priority="1241" stopIfTrue="1" operator="greaterThanOrEqual">
      <formula>$B$5</formula>
    </cfRule>
    <cfRule type="cellIs" dxfId="1126" priority="1242" stopIfTrue="1" operator="lessThan">
      <formula>$B$5</formula>
    </cfRule>
  </conditionalFormatting>
  <conditionalFormatting sqref="D186:O186">
    <cfRule type="cellIs" dxfId="1125" priority="1245" stopIfTrue="1" operator="lessThanOrEqual">
      <formula>$B186</formula>
    </cfRule>
    <cfRule type="cellIs" dxfId="1124" priority="1246" stopIfTrue="1" operator="greaterThan">
      <formula>$B186</formula>
    </cfRule>
  </conditionalFormatting>
  <conditionalFormatting sqref="D184:O184">
    <cfRule type="cellIs" dxfId="1123" priority="1247" stopIfTrue="1" operator="lessThanOrEqual">
      <formula>$B$6</formula>
    </cfRule>
    <cfRule type="cellIs" dxfId="1122" priority="1248" stopIfTrue="1" operator="greaterThan">
      <formula>$B$6</formula>
    </cfRule>
  </conditionalFormatting>
  <conditionalFormatting sqref="C192">
    <cfRule type="cellIs" dxfId="1121" priority="1225" stopIfTrue="1" operator="greaterThanOrEqual">
      <formula>$B$4</formula>
    </cfRule>
    <cfRule type="cellIs" dxfId="1120" priority="1226" stopIfTrue="1" operator="lessThan">
      <formula>$B$4</formula>
    </cfRule>
  </conditionalFormatting>
  <conditionalFormatting sqref="C193">
    <cfRule type="cellIs" dxfId="1119" priority="1227" stopIfTrue="1" operator="greaterThanOrEqual">
      <formula>$B$5</formula>
    </cfRule>
    <cfRule type="cellIs" dxfId="1118" priority="1228" stopIfTrue="1" operator="lessThan">
      <formula>$B$5</formula>
    </cfRule>
  </conditionalFormatting>
  <conditionalFormatting sqref="C196">
    <cfRule type="cellIs" dxfId="1117" priority="1231" stopIfTrue="1" operator="lessThanOrEqual">
      <formula>$B196</formula>
    </cfRule>
    <cfRule type="cellIs" dxfId="1116" priority="1232" stopIfTrue="1" operator="greaterThan">
      <formula>$B196</formula>
    </cfRule>
  </conditionalFormatting>
  <conditionalFormatting sqref="C194">
    <cfRule type="cellIs" dxfId="1115" priority="1233" stopIfTrue="1" operator="lessThanOrEqual">
      <formula>$B$6</formula>
    </cfRule>
    <cfRule type="cellIs" dxfId="1114" priority="1234" stopIfTrue="1" operator="greaterThan">
      <formula>$B$6</formula>
    </cfRule>
  </conditionalFormatting>
  <conditionalFormatting sqref="D192:O192">
    <cfRule type="cellIs" dxfId="1113" priority="1207" stopIfTrue="1" operator="greaterThanOrEqual">
      <formula>$B$4</formula>
    </cfRule>
    <cfRule type="cellIs" dxfId="1112" priority="1208" stopIfTrue="1" operator="lessThan">
      <formula>$B$4</formula>
    </cfRule>
  </conditionalFormatting>
  <conditionalFormatting sqref="D193:O193">
    <cfRule type="cellIs" dxfId="1111" priority="1209" stopIfTrue="1" operator="greaterThanOrEqual">
      <formula>$B$5</formula>
    </cfRule>
    <cfRule type="cellIs" dxfId="1110" priority="1210" stopIfTrue="1" operator="lessThan">
      <formula>$B$5</formula>
    </cfRule>
  </conditionalFormatting>
  <conditionalFormatting sqref="D196:O196">
    <cfRule type="cellIs" dxfId="1109" priority="1213" stopIfTrue="1" operator="lessThanOrEqual">
      <formula>$B196</formula>
    </cfRule>
    <cfRule type="cellIs" dxfId="1108" priority="1214" stopIfTrue="1" operator="greaterThan">
      <formula>$B196</formula>
    </cfRule>
  </conditionalFormatting>
  <conditionalFormatting sqref="D194:O194">
    <cfRule type="cellIs" dxfId="1107" priority="1215" stopIfTrue="1" operator="lessThanOrEqual">
      <formula>$B$6</formula>
    </cfRule>
    <cfRule type="cellIs" dxfId="1106" priority="1216" stopIfTrue="1" operator="greaterThan">
      <formula>$B$6</formula>
    </cfRule>
  </conditionalFormatting>
  <conditionalFormatting sqref="C202">
    <cfRule type="cellIs" dxfId="1105" priority="1193" stopIfTrue="1" operator="greaterThanOrEqual">
      <formula>$B$4</formula>
    </cfRule>
    <cfRule type="cellIs" dxfId="1104" priority="1194" stopIfTrue="1" operator="lessThan">
      <formula>$B$4</formula>
    </cfRule>
  </conditionalFormatting>
  <conditionalFormatting sqref="C203">
    <cfRule type="cellIs" dxfId="1103" priority="1195" stopIfTrue="1" operator="greaterThanOrEqual">
      <formula>$B$5</formula>
    </cfRule>
    <cfRule type="cellIs" dxfId="1102" priority="1196" stopIfTrue="1" operator="lessThan">
      <formula>$B$5</formula>
    </cfRule>
  </conditionalFormatting>
  <conditionalFormatting sqref="C206">
    <cfRule type="cellIs" dxfId="1101" priority="1199" stopIfTrue="1" operator="lessThanOrEqual">
      <formula>$B206</formula>
    </cfRule>
    <cfRule type="cellIs" dxfId="1100" priority="1200" stopIfTrue="1" operator="greaterThan">
      <formula>$B206</formula>
    </cfRule>
  </conditionalFormatting>
  <conditionalFormatting sqref="C204">
    <cfRule type="cellIs" dxfId="1099" priority="1201" stopIfTrue="1" operator="lessThanOrEqual">
      <formula>$B$6</formula>
    </cfRule>
    <cfRule type="cellIs" dxfId="1098" priority="1202" stopIfTrue="1" operator="greaterThan">
      <formula>$B$6</formula>
    </cfRule>
  </conditionalFormatting>
  <conditionalFormatting sqref="D202:O202">
    <cfRule type="cellIs" dxfId="1097" priority="1175" stopIfTrue="1" operator="greaterThanOrEqual">
      <formula>$B$4</formula>
    </cfRule>
    <cfRule type="cellIs" dxfId="1096" priority="1176" stopIfTrue="1" operator="lessThan">
      <formula>$B$4</formula>
    </cfRule>
  </conditionalFormatting>
  <conditionalFormatting sqref="D203:O203">
    <cfRule type="cellIs" dxfId="1095" priority="1177" stopIfTrue="1" operator="greaterThanOrEqual">
      <formula>$B$5</formula>
    </cfRule>
    <cfRule type="cellIs" dxfId="1094" priority="1178" stopIfTrue="1" operator="lessThan">
      <formula>$B$5</formula>
    </cfRule>
  </conditionalFormatting>
  <conditionalFormatting sqref="D206:O206">
    <cfRule type="cellIs" dxfId="1093" priority="1181" stopIfTrue="1" operator="lessThanOrEqual">
      <formula>$B206</formula>
    </cfRule>
    <cfRule type="cellIs" dxfId="1092" priority="1182" stopIfTrue="1" operator="greaterThan">
      <formula>$B206</formula>
    </cfRule>
  </conditionalFormatting>
  <conditionalFormatting sqref="D204:O204">
    <cfRule type="cellIs" dxfId="1091" priority="1183" stopIfTrue="1" operator="lessThanOrEqual">
      <formula>$B$6</formula>
    </cfRule>
    <cfRule type="cellIs" dxfId="1090" priority="1184" stopIfTrue="1" operator="greaterThan">
      <formula>$B$6</formula>
    </cfRule>
  </conditionalFormatting>
  <conditionalFormatting sqref="C212">
    <cfRule type="cellIs" dxfId="1089" priority="1161" stopIfTrue="1" operator="greaterThanOrEqual">
      <formula>$B$4</formula>
    </cfRule>
    <cfRule type="cellIs" dxfId="1088" priority="1162" stopIfTrue="1" operator="lessThan">
      <formula>$B$4</formula>
    </cfRule>
  </conditionalFormatting>
  <conditionalFormatting sqref="C213">
    <cfRule type="cellIs" dxfId="1087" priority="1163" stopIfTrue="1" operator="greaterThanOrEqual">
      <formula>$B$5</formula>
    </cfRule>
    <cfRule type="cellIs" dxfId="1086" priority="1164" stopIfTrue="1" operator="lessThan">
      <formula>$B$5</formula>
    </cfRule>
  </conditionalFormatting>
  <conditionalFormatting sqref="C216">
    <cfRule type="cellIs" dxfId="1085" priority="1167" stopIfTrue="1" operator="lessThanOrEqual">
      <formula>$B216</formula>
    </cfRule>
    <cfRule type="cellIs" dxfId="1084" priority="1168" stopIfTrue="1" operator="greaterThan">
      <formula>$B216</formula>
    </cfRule>
  </conditionalFormatting>
  <conditionalFormatting sqref="C214">
    <cfRule type="cellIs" dxfId="1083" priority="1169" stopIfTrue="1" operator="lessThanOrEqual">
      <formula>$B$6</formula>
    </cfRule>
    <cfRule type="cellIs" dxfId="1082" priority="1170" stopIfTrue="1" operator="greaterThan">
      <formula>$B$6</formula>
    </cfRule>
  </conditionalFormatting>
  <conditionalFormatting sqref="D212:O212">
    <cfRule type="cellIs" dxfId="1081" priority="1143" stopIfTrue="1" operator="greaterThanOrEqual">
      <formula>$B$4</formula>
    </cfRule>
    <cfRule type="cellIs" dxfId="1080" priority="1144" stopIfTrue="1" operator="lessThan">
      <formula>$B$4</formula>
    </cfRule>
  </conditionalFormatting>
  <conditionalFormatting sqref="D213:O213">
    <cfRule type="cellIs" dxfId="1079" priority="1145" stopIfTrue="1" operator="greaterThanOrEqual">
      <formula>$B$5</formula>
    </cfRule>
    <cfRule type="cellIs" dxfId="1078" priority="1146" stopIfTrue="1" operator="lessThan">
      <formula>$B$5</formula>
    </cfRule>
  </conditionalFormatting>
  <conditionalFormatting sqref="D216:O216">
    <cfRule type="cellIs" dxfId="1077" priority="1149" stopIfTrue="1" operator="lessThanOrEqual">
      <formula>$B216</formula>
    </cfRule>
    <cfRule type="cellIs" dxfId="1076" priority="1150" stopIfTrue="1" operator="greaterThan">
      <formula>$B216</formula>
    </cfRule>
  </conditionalFormatting>
  <conditionalFormatting sqref="D214:O214">
    <cfRule type="cellIs" dxfId="1075" priority="1151" stopIfTrue="1" operator="lessThanOrEqual">
      <formula>$B$6</formula>
    </cfRule>
    <cfRule type="cellIs" dxfId="1074" priority="1152" stopIfTrue="1" operator="greaterThan">
      <formula>$B$6</formula>
    </cfRule>
  </conditionalFormatting>
  <conditionalFormatting sqref="C222">
    <cfRule type="cellIs" dxfId="1073" priority="1129" stopIfTrue="1" operator="greaterThanOrEqual">
      <formula>$B$4</formula>
    </cfRule>
    <cfRule type="cellIs" dxfId="1072" priority="1130" stopIfTrue="1" operator="lessThan">
      <formula>$B$4</formula>
    </cfRule>
  </conditionalFormatting>
  <conditionalFormatting sqref="C223">
    <cfRule type="cellIs" dxfId="1071" priority="1131" stopIfTrue="1" operator="greaterThanOrEqual">
      <formula>$B$5</formula>
    </cfRule>
    <cfRule type="cellIs" dxfId="1070" priority="1132" stopIfTrue="1" operator="lessThan">
      <formula>$B$5</formula>
    </cfRule>
  </conditionalFormatting>
  <conditionalFormatting sqref="C226">
    <cfRule type="cellIs" dxfId="1069" priority="1135" stopIfTrue="1" operator="lessThanOrEqual">
      <formula>$B226</formula>
    </cfRule>
    <cfRule type="cellIs" dxfId="1068" priority="1136" stopIfTrue="1" operator="greaterThan">
      <formula>$B226</formula>
    </cfRule>
  </conditionalFormatting>
  <conditionalFormatting sqref="C224">
    <cfRule type="cellIs" dxfId="1067" priority="1137" stopIfTrue="1" operator="lessThanOrEqual">
      <formula>$B$6</formula>
    </cfRule>
    <cfRule type="cellIs" dxfId="1066" priority="1138" stopIfTrue="1" operator="greaterThan">
      <formula>$B$6</formula>
    </cfRule>
  </conditionalFormatting>
  <conditionalFormatting sqref="D222:O222">
    <cfRule type="cellIs" dxfId="1065" priority="1111" stopIfTrue="1" operator="greaterThanOrEqual">
      <formula>$B$4</formula>
    </cfRule>
    <cfRule type="cellIs" dxfId="1064" priority="1112" stopIfTrue="1" operator="lessThan">
      <formula>$B$4</formula>
    </cfRule>
  </conditionalFormatting>
  <conditionalFormatting sqref="D223:O223">
    <cfRule type="cellIs" dxfId="1063" priority="1113" stopIfTrue="1" operator="greaterThanOrEqual">
      <formula>$B$5</formula>
    </cfRule>
    <cfRule type="cellIs" dxfId="1062" priority="1114" stopIfTrue="1" operator="lessThan">
      <formula>$B$5</formula>
    </cfRule>
  </conditionalFormatting>
  <conditionalFormatting sqref="D226:O226">
    <cfRule type="cellIs" dxfId="1061" priority="1117" stopIfTrue="1" operator="lessThanOrEqual">
      <formula>$B226</formula>
    </cfRule>
    <cfRule type="cellIs" dxfId="1060" priority="1118" stopIfTrue="1" operator="greaterThan">
      <formula>$B226</formula>
    </cfRule>
  </conditionalFormatting>
  <conditionalFormatting sqref="D224:O224">
    <cfRule type="cellIs" dxfId="1059" priority="1119" stopIfTrue="1" operator="lessThanOrEqual">
      <formula>$B$6</formula>
    </cfRule>
    <cfRule type="cellIs" dxfId="1058" priority="1120" stopIfTrue="1" operator="greaterThan">
      <formula>$B$6</formula>
    </cfRule>
  </conditionalFormatting>
  <conditionalFormatting sqref="C234">
    <cfRule type="cellIs" dxfId="1057" priority="1097" stopIfTrue="1" operator="greaterThanOrEqual">
      <formula>$B$4</formula>
    </cfRule>
    <cfRule type="cellIs" dxfId="1056" priority="1098" stopIfTrue="1" operator="lessThan">
      <formula>$B$4</formula>
    </cfRule>
  </conditionalFormatting>
  <conditionalFormatting sqref="C235">
    <cfRule type="cellIs" dxfId="1055" priority="1099" stopIfTrue="1" operator="greaterThanOrEqual">
      <formula>$B$5</formula>
    </cfRule>
    <cfRule type="cellIs" dxfId="1054" priority="1100" stopIfTrue="1" operator="lessThan">
      <formula>$B$5</formula>
    </cfRule>
  </conditionalFormatting>
  <conditionalFormatting sqref="C238">
    <cfRule type="cellIs" dxfId="1053" priority="1103" stopIfTrue="1" operator="lessThanOrEqual">
      <formula>$B238</formula>
    </cfRule>
    <cfRule type="cellIs" dxfId="1052" priority="1104" stopIfTrue="1" operator="greaterThan">
      <formula>$B238</formula>
    </cfRule>
  </conditionalFormatting>
  <conditionalFormatting sqref="C236">
    <cfRule type="cellIs" dxfId="1051" priority="1105" stopIfTrue="1" operator="lessThanOrEqual">
      <formula>$B$6</formula>
    </cfRule>
    <cfRule type="cellIs" dxfId="1050" priority="1106" stopIfTrue="1" operator="greaterThan">
      <formula>$B$6</formula>
    </cfRule>
  </conditionalFormatting>
  <conditionalFormatting sqref="D234:O234">
    <cfRule type="cellIs" dxfId="1049" priority="1079" stopIfTrue="1" operator="greaterThanOrEqual">
      <formula>$B$4</formula>
    </cfRule>
    <cfRule type="cellIs" dxfId="1048" priority="1080" stopIfTrue="1" operator="lessThan">
      <formula>$B$4</formula>
    </cfRule>
  </conditionalFormatting>
  <conditionalFormatting sqref="D235:O235">
    <cfRule type="cellIs" dxfId="1047" priority="1081" stopIfTrue="1" operator="greaterThanOrEqual">
      <formula>$B$5</formula>
    </cfRule>
    <cfRule type="cellIs" dxfId="1046" priority="1082" stopIfTrue="1" operator="lessThan">
      <formula>$B$5</formula>
    </cfRule>
  </conditionalFormatting>
  <conditionalFormatting sqref="D238:O238">
    <cfRule type="cellIs" dxfId="1045" priority="1085" stopIfTrue="1" operator="lessThanOrEqual">
      <formula>$B238</formula>
    </cfRule>
    <cfRule type="cellIs" dxfId="1044" priority="1086" stopIfTrue="1" operator="greaterThan">
      <formula>$B238</formula>
    </cfRule>
  </conditionalFormatting>
  <conditionalFormatting sqref="D236:O236">
    <cfRule type="cellIs" dxfId="1043" priority="1087" stopIfTrue="1" operator="lessThanOrEqual">
      <formula>$B$6</formula>
    </cfRule>
    <cfRule type="cellIs" dxfId="1042" priority="1088" stopIfTrue="1" operator="greaterThan">
      <formula>$B$6</formula>
    </cfRule>
  </conditionalFormatting>
  <conditionalFormatting sqref="C244">
    <cfRule type="cellIs" dxfId="1041" priority="1065" stopIfTrue="1" operator="greaterThanOrEqual">
      <formula>$B$4</formula>
    </cfRule>
    <cfRule type="cellIs" dxfId="1040" priority="1066" stopIfTrue="1" operator="lessThan">
      <formula>$B$4</formula>
    </cfRule>
  </conditionalFormatting>
  <conditionalFormatting sqref="C245">
    <cfRule type="cellIs" dxfId="1039" priority="1067" stopIfTrue="1" operator="greaterThanOrEqual">
      <formula>$B$5</formula>
    </cfRule>
    <cfRule type="cellIs" dxfId="1038" priority="1068" stopIfTrue="1" operator="lessThan">
      <formula>$B$5</formula>
    </cfRule>
  </conditionalFormatting>
  <conditionalFormatting sqref="C248">
    <cfRule type="cellIs" dxfId="1037" priority="1071" stopIfTrue="1" operator="lessThanOrEqual">
      <formula>$B248</formula>
    </cfRule>
    <cfRule type="cellIs" dxfId="1036" priority="1072" stopIfTrue="1" operator="greaterThan">
      <formula>$B248</formula>
    </cfRule>
  </conditionalFormatting>
  <conditionalFormatting sqref="C246">
    <cfRule type="cellIs" dxfId="1035" priority="1073" stopIfTrue="1" operator="lessThanOrEqual">
      <formula>$B$6</formula>
    </cfRule>
    <cfRule type="cellIs" dxfId="1034" priority="1074" stopIfTrue="1" operator="greaterThan">
      <formula>$B$6</formula>
    </cfRule>
  </conditionalFormatting>
  <conditionalFormatting sqref="D244:O244">
    <cfRule type="cellIs" dxfId="1033" priority="1047" stopIfTrue="1" operator="greaterThanOrEqual">
      <formula>$B$4</formula>
    </cfRule>
    <cfRule type="cellIs" dxfId="1032" priority="1048" stopIfTrue="1" operator="lessThan">
      <formula>$B$4</formula>
    </cfRule>
  </conditionalFormatting>
  <conditionalFormatting sqref="D245:O245">
    <cfRule type="cellIs" dxfId="1031" priority="1049" stopIfTrue="1" operator="greaterThanOrEqual">
      <formula>$B$5</formula>
    </cfRule>
    <cfRule type="cellIs" dxfId="1030" priority="1050" stopIfTrue="1" operator="lessThan">
      <formula>$B$5</formula>
    </cfRule>
  </conditionalFormatting>
  <conditionalFormatting sqref="D248:O248">
    <cfRule type="cellIs" dxfId="1029" priority="1053" stopIfTrue="1" operator="lessThanOrEqual">
      <formula>$B248</formula>
    </cfRule>
    <cfRule type="cellIs" dxfId="1028" priority="1054" stopIfTrue="1" operator="greaterThan">
      <formula>$B248</formula>
    </cfRule>
  </conditionalFormatting>
  <conditionalFormatting sqref="D246:O246">
    <cfRule type="cellIs" dxfId="1027" priority="1055" stopIfTrue="1" operator="lessThanOrEqual">
      <formula>$B$6</formula>
    </cfRule>
    <cfRule type="cellIs" dxfId="1026" priority="1056" stopIfTrue="1" operator="greaterThan">
      <formula>$B$6</formula>
    </cfRule>
  </conditionalFormatting>
  <conditionalFormatting sqref="C254">
    <cfRule type="cellIs" dxfId="1025" priority="1033" stopIfTrue="1" operator="greaterThanOrEqual">
      <formula>$B$4</formula>
    </cfRule>
    <cfRule type="cellIs" dxfId="1024" priority="1034" stopIfTrue="1" operator="lessThan">
      <formula>$B$4</formula>
    </cfRule>
  </conditionalFormatting>
  <conditionalFormatting sqref="C255">
    <cfRule type="cellIs" dxfId="1023" priority="1035" stopIfTrue="1" operator="greaterThanOrEqual">
      <formula>$B$5</formula>
    </cfRule>
    <cfRule type="cellIs" dxfId="1022" priority="1036" stopIfTrue="1" operator="lessThan">
      <formula>$B$5</formula>
    </cfRule>
  </conditionalFormatting>
  <conditionalFormatting sqref="C258">
    <cfRule type="cellIs" dxfId="1021" priority="1039" stopIfTrue="1" operator="lessThanOrEqual">
      <formula>$B258</formula>
    </cfRule>
    <cfRule type="cellIs" dxfId="1020" priority="1040" stopIfTrue="1" operator="greaterThan">
      <formula>$B258</formula>
    </cfRule>
  </conditionalFormatting>
  <conditionalFormatting sqref="C256">
    <cfRule type="cellIs" dxfId="1019" priority="1041" stopIfTrue="1" operator="lessThanOrEqual">
      <formula>$B$6</formula>
    </cfRule>
    <cfRule type="cellIs" dxfId="1018" priority="1042" stopIfTrue="1" operator="greaterThan">
      <formula>$B$6</formula>
    </cfRule>
  </conditionalFormatting>
  <conditionalFormatting sqref="D254:O254">
    <cfRule type="cellIs" dxfId="1017" priority="1015" stopIfTrue="1" operator="greaterThanOrEqual">
      <formula>$B$4</formula>
    </cfRule>
    <cfRule type="cellIs" dxfId="1016" priority="1016" stopIfTrue="1" operator="lessThan">
      <formula>$B$4</formula>
    </cfRule>
  </conditionalFormatting>
  <conditionalFormatting sqref="D255:O255">
    <cfRule type="cellIs" dxfId="1015" priority="1017" stopIfTrue="1" operator="greaterThanOrEqual">
      <formula>$B$5</formula>
    </cfRule>
    <cfRule type="cellIs" dxfId="1014" priority="1018" stopIfTrue="1" operator="lessThan">
      <formula>$B$5</formula>
    </cfRule>
  </conditionalFormatting>
  <conditionalFormatting sqref="D258:O258">
    <cfRule type="cellIs" dxfId="1013" priority="1021" stopIfTrue="1" operator="lessThanOrEqual">
      <formula>$B258</formula>
    </cfRule>
    <cfRule type="cellIs" dxfId="1012" priority="1022" stopIfTrue="1" operator="greaterThan">
      <formula>$B258</formula>
    </cfRule>
  </conditionalFormatting>
  <conditionalFormatting sqref="D256:O256">
    <cfRule type="cellIs" dxfId="1011" priority="1023" stopIfTrue="1" operator="lessThanOrEqual">
      <formula>$B$6</formula>
    </cfRule>
    <cfRule type="cellIs" dxfId="1010" priority="1024" stopIfTrue="1" operator="greaterThan">
      <formula>$B$6</formula>
    </cfRule>
  </conditionalFormatting>
  <conditionalFormatting sqref="AB11:AB12">
    <cfRule type="cellIs" dxfId="1009" priority="997" stopIfTrue="1" operator="lessThan">
      <formula>$B11</formula>
    </cfRule>
    <cfRule type="cellIs" dxfId="1008" priority="998" stopIfTrue="1" operator="greaterThanOrEqual">
      <formula>$B11</formula>
    </cfRule>
  </conditionalFormatting>
  <conditionalFormatting sqref="P9">
    <cfRule type="cellIs" dxfId="1007" priority="999" stopIfTrue="1" operator="greaterThan">
      <formula>$B9</formula>
    </cfRule>
    <cfRule type="cellIs" dxfId="1006" priority="1000" stopIfTrue="1" operator="lessThanOrEqual">
      <formula>$B9</formula>
    </cfRule>
  </conditionalFormatting>
  <conditionalFormatting sqref="P4">
    <cfRule type="cellIs" dxfId="1005" priority="1001" stopIfTrue="1" operator="greaterThanOrEqual">
      <formula>$B$4</formula>
    </cfRule>
    <cfRule type="cellIs" dxfId="1004" priority="1002" stopIfTrue="1" operator="lessThan">
      <formula>$B$4</formula>
    </cfRule>
  </conditionalFormatting>
  <conditionalFormatting sqref="P5">
    <cfRule type="cellIs" dxfId="1003" priority="1003" stopIfTrue="1" operator="greaterThanOrEqual">
      <formula>$B$5</formula>
    </cfRule>
    <cfRule type="cellIs" dxfId="1002" priority="1004" stopIfTrue="1" operator="lessThan">
      <formula>$B$5</formula>
    </cfRule>
  </conditionalFormatting>
  <conditionalFormatting sqref="P10">
    <cfRule type="cellIs" dxfId="1001" priority="1005" stopIfTrue="1" operator="greaterThanOrEqual">
      <formula>$B10</formula>
    </cfRule>
    <cfRule type="cellIs" dxfId="1000" priority="1006" stopIfTrue="1" operator="lessThan">
      <formula>$B10</formula>
    </cfRule>
  </conditionalFormatting>
  <conditionalFormatting sqref="P8">
    <cfRule type="cellIs" dxfId="999" priority="1007" stopIfTrue="1" operator="lessThanOrEqual">
      <formula>$B8</formula>
    </cfRule>
    <cfRule type="cellIs" dxfId="998" priority="1008" stopIfTrue="1" operator="greaterThan">
      <formula>$B8</formula>
    </cfRule>
  </conditionalFormatting>
  <conditionalFormatting sqref="P6">
    <cfRule type="cellIs" dxfId="997" priority="1009" stopIfTrue="1" operator="lessThanOrEqual">
      <formula>$B$6</formula>
    </cfRule>
    <cfRule type="cellIs" dxfId="996" priority="1010" stopIfTrue="1" operator="greaterThan">
      <formula>$B$6</formula>
    </cfRule>
  </conditionalFormatting>
  <conditionalFormatting sqref="P9">
    <cfRule type="cellIs" dxfId="995" priority="995" stopIfTrue="1" operator="greaterThan">
      <formula>$B9</formula>
    </cfRule>
    <cfRule type="cellIs" dxfId="994" priority="996" stopIfTrue="1" operator="lessThanOrEqual">
      <formula>$B9</formula>
    </cfRule>
  </conditionalFormatting>
  <conditionalFormatting sqref="X49:X52">
    <cfRule type="cellIs" dxfId="993" priority="993" stopIfTrue="1" operator="lessThan">
      <formula>$B49</formula>
    </cfRule>
    <cfRule type="cellIs" dxfId="992" priority="994" stopIfTrue="1" operator="greaterThanOrEqual">
      <formula>$B49</formula>
    </cfRule>
  </conditionalFormatting>
  <conditionalFormatting sqref="Y49:AA52">
    <cfRule type="cellIs" dxfId="991" priority="991" stopIfTrue="1" operator="lessThan">
      <formula>$B49</formula>
    </cfRule>
    <cfRule type="cellIs" dxfId="990" priority="992" stopIfTrue="1" operator="greaterThanOrEqual">
      <formula>$B49</formula>
    </cfRule>
  </conditionalFormatting>
  <conditionalFormatting sqref="Q9:AB9">
    <cfRule type="cellIs" dxfId="989" priority="979" stopIfTrue="1" operator="greaterThan">
      <formula>$B9</formula>
    </cfRule>
    <cfRule type="cellIs" dxfId="988" priority="980" stopIfTrue="1" operator="lessThanOrEqual">
      <formula>$B9</formula>
    </cfRule>
  </conditionalFormatting>
  <conditionalFormatting sqref="Q4:AB4">
    <cfRule type="cellIs" dxfId="987" priority="981" stopIfTrue="1" operator="greaterThanOrEqual">
      <formula>$B$4</formula>
    </cfRule>
    <cfRule type="cellIs" dxfId="986" priority="982" stopIfTrue="1" operator="lessThan">
      <formula>$B$4</formula>
    </cfRule>
  </conditionalFormatting>
  <conditionalFormatting sqref="Q5:AB5">
    <cfRule type="cellIs" dxfId="985" priority="983" stopIfTrue="1" operator="greaterThanOrEqual">
      <formula>$B$5</formula>
    </cfRule>
    <cfRule type="cellIs" dxfId="984" priority="984" stopIfTrue="1" operator="lessThan">
      <formula>$B$5</formula>
    </cfRule>
  </conditionalFormatting>
  <conditionalFormatting sqref="Q10:AB10">
    <cfRule type="cellIs" dxfId="983" priority="985" stopIfTrue="1" operator="greaterThanOrEqual">
      <formula>$B10</formula>
    </cfRule>
    <cfRule type="cellIs" dxfId="982" priority="986" stopIfTrue="1" operator="lessThan">
      <formula>$B10</formula>
    </cfRule>
  </conditionalFormatting>
  <conditionalFormatting sqref="Q8:AB8">
    <cfRule type="cellIs" dxfId="981" priority="987" stopIfTrue="1" operator="lessThanOrEqual">
      <formula>$B8</formula>
    </cfRule>
    <cfRule type="cellIs" dxfId="980" priority="988" stopIfTrue="1" operator="greaterThan">
      <formula>$B8</formula>
    </cfRule>
  </conditionalFormatting>
  <conditionalFormatting sqref="Q6:AB6">
    <cfRule type="cellIs" dxfId="979" priority="989" stopIfTrue="1" operator="lessThanOrEqual">
      <formula>$B$6</formula>
    </cfRule>
    <cfRule type="cellIs" dxfId="978" priority="990" stopIfTrue="1" operator="greaterThan">
      <formula>$B$6</formula>
    </cfRule>
  </conditionalFormatting>
  <conditionalFormatting sqref="Q9:AB9">
    <cfRule type="cellIs" dxfId="977" priority="977" stopIfTrue="1" operator="greaterThan">
      <formula>$B9</formula>
    </cfRule>
    <cfRule type="cellIs" dxfId="976" priority="978" stopIfTrue="1" operator="lessThanOrEqual">
      <formula>$B9</formula>
    </cfRule>
  </conditionalFormatting>
  <conditionalFormatting sqref="P19">
    <cfRule type="cellIs" dxfId="975" priority="965" stopIfTrue="1" operator="greaterThan">
      <formula>$B19</formula>
    </cfRule>
    <cfRule type="cellIs" dxfId="974" priority="966" stopIfTrue="1" operator="lessThanOrEqual">
      <formula>$B19</formula>
    </cfRule>
  </conditionalFormatting>
  <conditionalFormatting sqref="P14">
    <cfRule type="cellIs" dxfId="973" priority="967" stopIfTrue="1" operator="greaterThanOrEqual">
      <formula>$B$4</formula>
    </cfRule>
    <cfRule type="cellIs" dxfId="972" priority="968" stopIfTrue="1" operator="lessThan">
      <formula>$B$4</formula>
    </cfRule>
  </conditionalFormatting>
  <conditionalFormatting sqref="P15">
    <cfRule type="cellIs" dxfId="971" priority="969" stopIfTrue="1" operator="greaterThanOrEqual">
      <formula>$B$5</formula>
    </cfRule>
    <cfRule type="cellIs" dxfId="970" priority="970" stopIfTrue="1" operator="lessThan">
      <formula>$B$5</formula>
    </cfRule>
  </conditionalFormatting>
  <conditionalFormatting sqref="P20">
    <cfRule type="cellIs" dxfId="969" priority="971" stopIfTrue="1" operator="greaterThanOrEqual">
      <formula>$B20</formula>
    </cfRule>
    <cfRule type="cellIs" dxfId="968" priority="972" stopIfTrue="1" operator="lessThan">
      <formula>$B20</formula>
    </cfRule>
  </conditionalFormatting>
  <conditionalFormatting sqref="P18">
    <cfRule type="cellIs" dxfId="967" priority="973" stopIfTrue="1" operator="lessThanOrEqual">
      <formula>$B18</formula>
    </cfRule>
    <cfRule type="cellIs" dxfId="966" priority="974" stopIfTrue="1" operator="greaterThan">
      <formula>$B18</formula>
    </cfRule>
  </conditionalFormatting>
  <conditionalFormatting sqref="P16">
    <cfRule type="cellIs" dxfId="965" priority="975" stopIfTrue="1" operator="lessThanOrEqual">
      <formula>$B$6</formula>
    </cfRule>
    <cfRule type="cellIs" dxfId="964" priority="976" stopIfTrue="1" operator="greaterThan">
      <formula>$B$6</formula>
    </cfRule>
  </conditionalFormatting>
  <conditionalFormatting sqref="P19">
    <cfRule type="cellIs" dxfId="963" priority="963" stopIfTrue="1" operator="greaterThan">
      <formula>$B19</formula>
    </cfRule>
    <cfRule type="cellIs" dxfId="962" priority="964" stopIfTrue="1" operator="lessThanOrEqual">
      <formula>$B19</formula>
    </cfRule>
  </conditionalFormatting>
  <conditionalFormatting sqref="Q19:AB19">
    <cfRule type="cellIs" dxfId="961" priority="951" stopIfTrue="1" operator="greaterThan">
      <formula>$B19</formula>
    </cfRule>
    <cfRule type="cellIs" dxfId="960" priority="952" stopIfTrue="1" operator="lessThanOrEqual">
      <formula>$B19</formula>
    </cfRule>
  </conditionalFormatting>
  <conditionalFormatting sqref="Q14:AB14">
    <cfRule type="cellIs" dxfId="959" priority="953" stopIfTrue="1" operator="greaterThanOrEqual">
      <formula>$B$4</formula>
    </cfRule>
    <cfRule type="cellIs" dxfId="958" priority="954" stopIfTrue="1" operator="lessThan">
      <formula>$B$4</formula>
    </cfRule>
  </conditionalFormatting>
  <conditionalFormatting sqref="Q15:AB15">
    <cfRule type="cellIs" dxfId="957" priority="955" stopIfTrue="1" operator="greaterThanOrEqual">
      <formula>$B$5</formula>
    </cfRule>
    <cfRule type="cellIs" dxfId="956" priority="956" stopIfTrue="1" operator="lessThan">
      <formula>$B$5</formula>
    </cfRule>
  </conditionalFormatting>
  <conditionalFormatting sqref="Q20:AB20">
    <cfRule type="cellIs" dxfId="955" priority="957" stopIfTrue="1" operator="greaterThanOrEqual">
      <formula>$B20</formula>
    </cfRule>
    <cfRule type="cellIs" dxfId="954" priority="958" stopIfTrue="1" operator="lessThan">
      <formula>$B20</formula>
    </cfRule>
  </conditionalFormatting>
  <conditionalFormatting sqref="Q18:AB18">
    <cfRule type="cellIs" dxfId="953" priority="959" stopIfTrue="1" operator="lessThanOrEqual">
      <formula>$B18</formula>
    </cfRule>
    <cfRule type="cellIs" dxfId="952" priority="960" stopIfTrue="1" operator="greaterThan">
      <formula>$B18</formula>
    </cfRule>
  </conditionalFormatting>
  <conditionalFormatting sqref="Q16:AB16">
    <cfRule type="cellIs" dxfId="951" priority="961" stopIfTrue="1" operator="lessThanOrEqual">
      <formula>$B$6</formula>
    </cfRule>
    <cfRule type="cellIs" dxfId="950" priority="962" stopIfTrue="1" operator="greaterThan">
      <formula>$B$6</formula>
    </cfRule>
  </conditionalFormatting>
  <conditionalFormatting sqref="Q19:AB19">
    <cfRule type="cellIs" dxfId="949" priority="949" stopIfTrue="1" operator="greaterThan">
      <formula>$B19</formula>
    </cfRule>
    <cfRule type="cellIs" dxfId="948" priority="950" stopIfTrue="1" operator="lessThanOrEqual">
      <formula>$B19</formula>
    </cfRule>
  </conditionalFormatting>
  <conditionalFormatting sqref="P29">
    <cfRule type="cellIs" dxfId="947" priority="937" stopIfTrue="1" operator="greaterThan">
      <formula>$B29</formula>
    </cfRule>
    <cfRule type="cellIs" dxfId="946" priority="938" stopIfTrue="1" operator="lessThanOrEqual">
      <formula>$B29</formula>
    </cfRule>
  </conditionalFormatting>
  <conditionalFormatting sqref="P24">
    <cfRule type="cellIs" dxfId="945" priority="939" stopIfTrue="1" operator="greaterThanOrEqual">
      <formula>$B$4</formula>
    </cfRule>
    <cfRule type="cellIs" dxfId="944" priority="940" stopIfTrue="1" operator="lessThan">
      <formula>$B$4</formula>
    </cfRule>
  </conditionalFormatting>
  <conditionalFormatting sqref="P25">
    <cfRule type="cellIs" dxfId="943" priority="941" stopIfTrue="1" operator="greaterThanOrEqual">
      <formula>$B$5</formula>
    </cfRule>
    <cfRule type="cellIs" dxfId="942" priority="942" stopIfTrue="1" operator="lessThan">
      <formula>$B$5</formula>
    </cfRule>
  </conditionalFormatting>
  <conditionalFormatting sqref="P30">
    <cfRule type="cellIs" dxfId="941" priority="943" stopIfTrue="1" operator="greaterThanOrEqual">
      <formula>$B30</formula>
    </cfRule>
    <cfRule type="cellIs" dxfId="940" priority="944" stopIfTrue="1" operator="lessThan">
      <formula>$B30</formula>
    </cfRule>
  </conditionalFormatting>
  <conditionalFormatting sqref="P28">
    <cfRule type="cellIs" dxfId="939" priority="945" stopIfTrue="1" operator="lessThanOrEqual">
      <formula>$B28</formula>
    </cfRule>
    <cfRule type="cellIs" dxfId="938" priority="946" stopIfTrue="1" operator="greaterThan">
      <formula>$B28</formula>
    </cfRule>
  </conditionalFormatting>
  <conditionalFormatting sqref="P26">
    <cfRule type="cellIs" dxfId="937" priority="947" stopIfTrue="1" operator="lessThanOrEqual">
      <formula>$B$6</formula>
    </cfRule>
    <cfRule type="cellIs" dxfId="936" priority="948" stopIfTrue="1" operator="greaterThan">
      <formula>$B$6</formula>
    </cfRule>
  </conditionalFormatting>
  <conditionalFormatting sqref="P29">
    <cfRule type="cellIs" dxfId="935" priority="935" stopIfTrue="1" operator="greaterThan">
      <formula>$B29</formula>
    </cfRule>
    <cfRule type="cellIs" dxfId="934" priority="936" stopIfTrue="1" operator="lessThanOrEqual">
      <formula>$B29</formula>
    </cfRule>
  </conditionalFormatting>
  <conditionalFormatting sqref="Q29:AB29">
    <cfRule type="cellIs" dxfId="933" priority="923" stopIfTrue="1" operator="greaterThan">
      <formula>$B29</formula>
    </cfRule>
    <cfRule type="cellIs" dxfId="932" priority="924" stopIfTrue="1" operator="lessThanOrEqual">
      <formula>$B29</formula>
    </cfRule>
  </conditionalFormatting>
  <conditionalFormatting sqref="Q24:AB24">
    <cfRule type="cellIs" dxfId="931" priority="925" stopIfTrue="1" operator="greaterThanOrEqual">
      <formula>$B$4</formula>
    </cfRule>
    <cfRule type="cellIs" dxfId="930" priority="926" stopIfTrue="1" operator="lessThan">
      <formula>$B$4</formula>
    </cfRule>
  </conditionalFormatting>
  <conditionalFormatting sqref="Q25:AB25">
    <cfRule type="cellIs" dxfId="929" priority="927" stopIfTrue="1" operator="greaterThanOrEqual">
      <formula>$B$5</formula>
    </cfRule>
    <cfRule type="cellIs" dxfId="928" priority="928" stopIfTrue="1" operator="lessThan">
      <formula>$B$5</formula>
    </cfRule>
  </conditionalFormatting>
  <conditionalFormatting sqref="Q30:AB30">
    <cfRule type="cellIs" dxfId="927" priority="929" stopIfTrue="1" operator="greaterThanOrEqual">
      <formula>$B30</formula>
    </cfRule>
    <cfRule type="cellIs" dxfId="926" priority="930" stopIfTrue="1" operator="lessThan">
      <formula>$B30</formula>
    </cfRule>
  </conditionalFormatting>
  <conditionalFormatting sqref="Q28:AB28">
    <cfRule type="cellIs" dxfId="925" priority="931" stopIfTrue="1" operator="lessThanOrEqual">
      <formula>$B28</formula>
    </cfRule>
    <cfRule type="cellIs" dxfId="924" priority="932" stopIfTrue="1" operator="greaterThan">
      <formula>$B28</formula>
    </cfRule>
  </conditionalFormatting>
  <conditionalFormatting sqref="Q26:AB26">
    <cfRule type="cellIs" dxfId="923" priority="933" stopIfTrue="1" operator="lessThanOrEqual">
      <formula>$B$6</formula>
    </cfRule>
    <cfRule type="cellIs" dxfId="922" priority="934" stopIfTrue="1" operator="greaterThan">
      <formula>$B$6</formula>
    </cfRule>
  </conditionalFormatting>
  <conditionalFormatting sqref="Q29:AB29">
    <cfRule type="cellIs" dxfId="921" priority="921" stopIfTrue="1" operator="greaterThan">
      <formula>$B29</formula>
    </cfRule>
    <cfRule type="cellIs" dxfId="920" priority="922" stopIfTrue="1" operator="lessThanOrEqual">
      <formula>$B29</formula>
    </cfRule>
  </conditionalFormatting>
  <conditionalFormatting sqref="P37">
    <cfRule type="cellIs" dxfId="919" priority="909" stopIfTrue="1" operator="greaterThan">
      <formula>$B37</formula>
    </cfRule>
    <cfRule type="cellIs" dxfId="918" priority="910" stopIfTrue="1" operator="lessThanOrEqual">
      <formula>$B37</formula>
    </cfRule>
  </conditionalFormatting>
  <conditionalFormatting sqref="P32">
    <cfRule type="cellIs" dxfId="917" priority="911" stopIfTrue="1" operator="greaterThanOrEqual">
      <formula>$B$4</formula>
    </cfRule>
    <cfRule type="cellIs" dxfId="916" priority="912" stopIfTrue="1" operator="lessThan">
      <formula>$B$4</formula>
    </cfRule>
  </conditionalFormatting>
  <conditionalFormatting sqref="P33">
    <cfRule type="cellIs" dxfId="915" priority="913" stopIfTrue="1" operator="greaterThanOrEqual">
      <formula>$B$5</formula>
    </cfRule>
    <cfRule type="cellIs" dxfId="914" priority="914" stopIfTrue="1" operator="lessThan">
      <formula>$B$5</formula>
    </cfRule>
  </conditionalFormatting>
  <conditionalFormatting sqref="P38">
    <cfRule type="cellIs" dxfId="913" priority="915" stopIfTrue="1" operator="greaterThanOrEqual">
      <formula>$B38</formula>
    </cfRule>
    <cfRule type="cellIs" dxfId="912" priority="916" stopIfTrue="1" operator="lessThan">
      <formula>$B38</formula>
    </cfRule>
  </conditionalFormatting>
  <conditionalFormatting sqref="P36">
    <cfRule type="cellIs" dxfId="911" priority="917" stopIfTrue="1" operator="lessThanOrEqual">
      <formula>$B36</formula>
    </cfRule>
    <cfRule type="cellIs" dxfId="910" priority="918" stopIfTrue="1" operator="greaterThan">
      <formula>$B36</formula>
    </cfRule>
  </conditionalFormatting>
  <conditionalFormatting sqref="P34">
    <cfRule type="cellIs" dxfId="909" priority="919" stopIfTrue="1" operator="lessThanOrEqual">
      <formula>$B$6</formula>
    </cfRule>
    <cfRule type="cellIs" dxfId="908" priority="920" stopIfTrue="1" operator="greaterThan">
      <formula>$B$6</formula>
    </cfRule>
  </conditionalFormatting>
  <conditionalFormatting sqref="P37">
    <cfRule type="cellIs" dxfId="907" priority="907" stopIfTrue="1" operator="greaterThan">
      <formula>$B37</formula>
    </cfRule>
    <cfRule type="cellIs" dxfId="906" priority="908" stopIfTrue="1" operator="lessThanOrEqual">
      <formula>$B37</formula>
    </cfRule>
  </conditionalFormatting>
  <conditionalFormatting sqref="Q37:AB37">
    <cfRule type="cellIs" dxfId="905" priority="895" stopIfTrue="1" operator="greaterThan">
      <formula>$B37</formula>
    </cfRule>
    <cfRule type="cellIs" dxfId="904" priority="896" stopIfTrue="1" operator="lessThanOrEqual">
      <formula>$B37</formula>
    </cfRule>
  </conditionalFormatting>
  <conditionalFormatting sqref="Q32:AB32">
    <cfRule type="cellIs" dxfId="903" priority="897" stopIfTrue="1" operator="greaterThanOrEqual">
      <formula>$B$4</formula>
    </cfRule>
    <cfRule type="cellIs" dxfId="902" priority="898" stopIfTrue="1" operator="lessThan">
      <formula>$B$4</formula>
    </cfRule>
  </conditionalFormatting>
  <conditionalFormatting sqref="Q33:AB33">
    <cfRule type="cellIs" dxfId="901" priority="899" stopIfTrue="1" operator="greaterThanOrEqual">
      <formula>$B$5</formula>
    </cfRule>
    <cfRule type="cellIs" dxfId="900" priority="900" stopIfTrue="1" operator="lessThan">
      <formula>$B$5</formula>
    </cfRule>
  </conditionalFormatting>
  <conditionalFormatting sqref="Q38:AB38">
    <cfRule type="cellIs" dxfId="899" priority="901" stopIfTrue="1" operator="greaterThanOrEqual">
      <formula>$B38</formula>
    </cfRule>
    <cfRule type="cellIs" dxfId="898" priority="902" stopIfTrue="1" operator="lessThan">
      <formula>$B38</formula>
    </cfRule>
  </conditionalFormatting>
  <conditionalFormatting sqref="Q36:AB36">
    <cfRule type="cellIs" dxfId="897" priority="903" stopIfTrue="1" operator="lessThanOrEqual">
      <formula>$B36</formula>
    </cfRule>
    <cfRule type="cellIs" dxfId="896" priority="904" stopIfTrue="1" operator="greaterThan">
      <formula>$B36</formula>
    </cfRule>
  </conditionalFormatting>
  <conditionalFormatting sqref="Q34:AB34">
    <cfRule type="cellIs" dxfId="895" priority="905" stopIfTrue="1" operator="lessThanOrEqual">
      <formula>$B$6</formula>
    </cfRule>
    <cfRule type="cellIs" dxfId="894" priority="906" stopIfTrue="1" operator="greaterThan">
      <formula>$B$6</formula>
    </cfRule>
  </conditionalFormatting>
  <conditionalFormatting sqref="Q37:AB37">
    <cfRule type="cellIs" dxfId="893" priority="893" stopIfTrue="1" operator="greaterThan">
      <formula>$B37</formula>
    </cfRule>
    <cfRule type="cellIs" dxfId="892" priority="894" stopIfTrue="1" operator="lessThanOrEqual">
      <formula>$B37</formula>
    </cfRule>
  </conditionalFormatting>
  <conditionalFormatting sqref="P47">
    <cfRule type="cellIs" dxfId="891" priority="881" stopIfTrue="1" operator="greaterThan">
      <formula>$B47</formula>
    </cfRule>
    <cfRule type="cellIs" dxfId="890" priority="882" stopIfTrue="1" operator="lessThanOrEqual">
      <formula>$B47</formula>
    </cfRule>
  </conditionalFormatting>
  <conditionalFormatting sqref="P42">
    <cfRule type="cellIs" dxfId="889" priority="883" stopIfTrue="1" operator="greaterThanOrEqual">
      <formula>$B$4</formula>
    </cfRule>
    <cfRule type="cellIs" dxfId="888" priority="884" stopIfTrue="1" operator="lessThan">
      <formula>$B$4</formula>
    </cfRule>
  </conditionalFormatting>
  <conditionalFormatting sqref="P43">
    <cfRule type="cellIs" dxfId="887" priority="885" stopIfTrue="1" operator="greaterThanOrEqual">
      <formula>$B$5</formula>
    </cfRule>
    <cfRule type="cellIs" dxfId="886" priority="886" stopIfTrue="1" operator="lessThan">
      <formula>$B$5</formula>
    </cfRule>
  </conditionalFormatting>
  <conditionalFormatting sqref="P48">
    <cfRule type="cellIs" dxfId="885" priority="887" stopIfTrue="1" operator="greaterThanOrEqual">
      <formula>$B48</formula>
    </cfRule>
    <cfRule type="cellIs" dxfId="884" priority="888" stopIfTrue="1" operator="lessThan">
      <formula>$B48</formula>
    </cfRule>
  </conditionalFormatting>
  <conditionalFormatting sqref="P46">
    <cfRule type="cellIs" dxfId="883" priority="889" stopIfTrue="1" operator="lessThanOrEqual">
      <formula>$B46</formula>
    </cfRule>
    <cfRule type="cellIs" dxfId="882" priority="890" stopIfTrue="1" operator="greaterThan">
      <formula>$B46</formula>
    </cfRule>
  </conditionalFormatting>
  <conditionalFormatting sqref="P44">
    <cfRule type="cellIs" dxfId="881" priority="891" stopIfTrue="1" operator="lessThanOrEqual">
      <formula>$B$6</formula>
    </cfRule>
    <cfRule type="cellIs" dxfId="880" priority="892" stopIfTrue="1" operator="greaterThan">
      <formula>$B$6</formula>
    </cfRule>
  </conditionalFormatting>
  <conditionalFormatting sqref="P47">
    <cfRule type="cellIs" dxfId="879" priority="879" stopIfTrue="1" operator="greaterThan">
      <formula>$B47</formula>
    </cfRule>
    <cfRule type="cellIs" dxfId="878" priority="880" stopIfTrue="1" operator="lessThanOrEqual">
      <formula>$B47</formula>
    </cfRule>
  </conditionalFormatting>
  <conditionalFormatting sqref="Q47:AB47">
    <cfRule type="cellIs" dxfId="877" priority="867" stopIfTrue="1" operator="greaterThan">
      <formula>$B47</formula>
    </cfRule>
    <cfRule type="cellIs" dxfId="876" priority="868" stopIfTrue="1" operator="lessThanOrEqual">
      <formula>$B47</formula>
    </cfRule>
  </conditionalFormatting>
  <conditionalFormatting sqref="Q42:AB42">
    <cfRule type="cellIs" dxfId="875" priority="869" stopIfTrue="1" operator="greaterThanOrEqual">
      <formula>$B$4</formula>
    </cfRule>
    <cfRule type="cellIs" dxfId="874" priority="870" stopIfTrue="1" operator="lessThan">
      <formula>$B$4</formula>
    </cfRule>
  </conditionalFormatting>
  <conditionalFormatting sqref="Q43:AB43">
    <cfRule type="cellIs" dxfId="873" priority="871" stopIfTrue="1" operator="greaterThanOrEqual">
      <formula>$B$5</formula>
    </cfRule>
    <cfRule type="cellIs" dxfId="872" priority="872" stopIfTrue="1" operator="lessThan">
      <formula>$B$5</formula>
    </cfRule>
  </conditionalFormatting>
  <conditionalFormatting sqref="Q48:AB48">
    <cfRule type="cellIs" dxfId="871" priority="873" stopIfTrue="1" operator="greaterThanOrEqual">
      <formula>$B48</formula>
    </cfRule>
    <cfRule type="cellIs" dxfId="870" priority="874" stopIfTrue="1" operator="lessThan">
      <formula>$B48</formula>
    </cfRule>
  </conditionalFormatting>
  <conditionalFormatting sqref="Q46:AB46">
    <cfRule type="cellIs" dxfId="869" priority="875" stopIfTrue="1" operator="lessThanOrEqual">
      <formula>$B46</formula>
    </cfRule>
    <cfRule type="cellIs" dxfId="868" priority="876" stopIfTrue="1" operator="greaterThan">
      <formula>$B46</formula>
    </cfRule>
  </conditionalFormatting>
  <conditionalFormatting sqref="Q44:AB44">
    <cfRule type="cellIs" dxfId="867" priority="877" stopIfTrue="1" operator="lessThanOrEqual">
      <formula>$B$6</formula>
    </cfRule>
    <cfRule type="cellIs" dxfId="866" priority="878" stopIfTrue="1" operator="greaterThan">
      <formula>$B$6</formula>
    </cfRule>
  </conditionalFormatting>
  <conditionalFormatting sqref="Q47:AB47">
    <cfRule type="cellIs" dxfId="865" priority="865" stopIfTrue="1" operator="greaterThan">
      <formula>$B47</formula>
    </cfRule>
    <cfRule type="cellIs" dxfId="864" priority="866" stopIfTrue="1" operator="lessThanOrEqual">
      <formula>$B47</formula>
    </cfRule>
  </conditionalFormatting>
  <conditionalFormatting sqref="P59">
    <cfRule type="cellIs" dxfId="863" priority="853" stopIfTrue="1" operator="greaterThan">
      <formula>$B59</formula>
    </cfRule>
    <cfRule type="cellIs" dxfId="862" priority="854" stopIfTrue="1" operator="lessThanOrEqual">
      <formula>$B59</formula>
    </cfRule>
  </conditionalFormatting>
  <conditionalFormatting sqref="P54">
    <cfRule type="cellIs" dxfId="861" priority="855" stopIfTrue="1" operator="greaterThanOrEqual">
      <formula>$B$4</formula>
    </cfRule>
    <cfRule type="cellIs" dxfId="860" priority="856" stopIfTrue="1" operator="lessThan">
      <formula>$B$4</formula>
    </cfRule>
  </conditionalFormatting>
  <conditionalFormatting sqref="P55">
    <cfRule type="cellIs" dxfId="859" priority="857" stopIfTrue="1" operator="greaterThanOrEqual">
      <formula>$B$5</formula>
    </cfRule>
    <cfRule type="cellIs" dxfId="858" priority="858" stopIfTrue="1" operator="lessThan">
      <formula>$B$5</formula>
    </cfRule>
  </conditionalFormatting>
  <conditionalFormatting sqref="P60">
    <cfRule type="cellIs" dxfId="857" priority="859" stopIfTrue="1" operator="greaterThanOrEqual">
      <formula>$B60</formula>
    </cfRule>
    <cfRule type="cellIs" dxfId="856" priority="860" stopIfTrue="1" operator="lessThan">
      <formula>$B60</formula>
    </cfRule>
  </conditionalFormatting>
  <conditionalFormatting sqref="P58">
    <cfRule type="cellIs" dxfId="855" priority="861" stopIfTrue="1" operator="lessThanOrEqual">
      <formula>$B58</formula>
    </cfRule>
    <cfRule type="cellIs" dxfId="854" priority="862" stopIfTrue="1" operator="greaterThan">
      <formula>$B58</formula>
    </cfRule>
  </conditionalFormatting>
  <conditionalFormatting sqref="P56">
    <cfRule type="cellIs" dxfId="853" priority="863" stopIfTrue="1" operator="lessThanOrEqual">
      <formula>$B$6</formula>
    </cfRule>
    <cfRule type="cellIs" dxfId="852" priority="864" stopIfTrue="1" operator="greaterThan">
      <formula>$B$6</formula>
    </cfRule>
  </conditionalFormatting>
  <conditionalFormatting sqref="P59">
    <cfRule type="cellIs" dxfId="851" priority="851" stopIfTrue="1" operator="greaterThan">
      <formula>$B59</formula>
    </cfRule>
    <cfRule type="cellIs" dxfId="850" priority="852" stopIfTrue="1" operator="lessThanOrEqual">
      <formula>$B59</formula>
    </cfRule>
  </conditionalFormatting>
  <conditionalFormatting sqref="Q59:AB59">
    <cfRule type="cellIs" dxfId="849" priority="839" stopIfTrue="1" operator="greaterThan">
      <formula>$B59</formula>
    </cfRule>
    <cfRule type="cellIs" dxfId="848" priority="840" stopIfTrue="1" operator="lessThanOrEqual">
      <formula>$B59</formula>
    </cfRule>
  </conditionalFormatting>
  <conditionalFormatting sqref="Q54:AB54">
    <cfRule type="cellIs" dxfId="847" priority="841" stopIfTrue="1" operator="greaterThanOrEqual">
      <formula>$B$4</formula>
    </cfRule>
    <cfRule type="cellIs" dxfId="846" priority="842" stopIfTrue="1" operator="lessThan">
      <formula>$B$4</formula>
    </cfRule>
  </conditionalFormatting>
  <conditionalFormatting sqref="Q55:AB55">
    <cfRule type="cellIs" dxfId="845" priority="843" stopIfTrue="1" operator="greaterThanOrEqual">
      <formula>$B$5</formula>
    </cfRule>
    <cfRule type="cellIs" dxfId="844" priority="844" stopIfTrue="1" operator="lessThan">
      <formula>$B$5</formula>
    </cfRule>
  </conditionalFormatting>
  <conditionalFormatting sqref="Q60:AB60">
    <cfRule type="cellIs" dxfId="843" priority="845" stopIfTrue="1" operator="greaterThanOrEqual">
      <formula>$B60</formula>
    </cfRule>
    <cfRule type="cellIs" dxfId="842" priority="846" stopIfTrue="1" operator="lessThan">
      <formula>$B60</formula>
    </cfRule>
  </conditionalFormatting>
  <conditionalFormatting sqref="Q58:AB58">
    <cfRule type="cellIs" dxfId="841" priority="847" stopIfTrue="1" operator="lessThanOrEqual">
      <formula>$B58</formula>
    </cfRule>
    <cfRule type="cellIs" dxfId="840" priority="848" stopIfTrue="1" operator="greaterThan">
      <formula>$B58</formula>
    </cfRule>
  </conditionalFormatting>
  <conditionalFormatting sqref="Q56:AB56">
    <cfRule type="cellIs" dxfId="839" priority="849" stopIfTrue="1" operator="lessThanOrEqual">
      <formula>$B$6</formula>
    </cfRule>
    <cfRule type="cellIs" dxfId="838" priority="850" stopIfTrue="1" operator="greaterThan">
      <formula>$B$6</formula>
    </cfRule>
  </conditionalFormatting>
  <conditionalFormatting sqref="Q59:AB59">
    <cfRule type="cellIs" dxfId="837" priority="837" stopIfTrue="1" operator="greaterThan">
      <formula>$B59</formula>
    </cfRule>
    <cfRule type="cellIs" dxfId="836" priority="838" stopIfTrue="1" operator="lessThanOrEqual">
      <formula>$B59</formula>
    </cfRule>
  </conditionalFormatting>
  <conditionalFormatting sqref="P69">
    <cfRule type="cellIs" dxfId="835" priority="825" stopIfTrue="1" operator="greaterThan">
      <formula>$B69</formula>
    </cfRule>
    <cfRule type="cellIs" dxfId="834" priority="826" stopIfTrue="1" operator="lessThanOrEqual">
      <formula>$B69</formula>
    </cfRule>
  </conditionalFormatting>
  <conditionalFormatting sqref="P64">
    <cfRule type="cellIs" dxfId="833" priority="827" stopIfTrue="1" operator="greaterThanOrEqual">
      <formula>$B$4</formula>
    </cfRule>
    <cfRule type="cellIs" dxfId="832" priority="828" stopIfTrue="1" operator="lessThan">
      <formula>$B$4</formula>
    </cfRule>
  </conditionalFormatting>
  <conditionalFormatting sqref="P65">
    <cfRule type="cellIs" dxfId="831" priority="829" stopIfTrue="1" operator="greaterThanOrEqual">
      <formula>$B$5</formula>
    </cfRule>
    <cfRule type="cellIs" dxfId="830" priority="830" stopIfTrue="1" operator="lessThan">
      <formula>$B$5</formula>
    </cfRule>
  </conditionalFormatting>
  <conditionalFormatting sqref="P70">
    <cfRule type="cellIs" dxfId="829" priority="831" stopIfTrue="1" operator="greaterThanOrEqual">
      <formula>$B70</formula>
    </cfRule>
    <cfRule type="cellIs" dxfId="828" priority="832" stopIfTrue="1" operator="lessThan">
      <formula>$B70</formula>
    </cfRule>
  </conditionalFormatting>
  <conditionalFormatting sqref="P68">
    <cfRule type="cellIs" dxfId="827" priority="833" stopIfTrue="1" operator="lessThanOrEqual">
      <formula>$B68</formula>
    </cfRule>
    <cfRule type="cellIs" dxfId="826" priority="834" stopIfTrue="1" operator="greaterThan">
      <formula>$B68</formula>
    </cfRule>
  </conditionalFormatting>
  <conditionalFormatting sqref="P66">
    <cfRule type="cellIs" dxfId="825" priority="835" stopIfTrue="1" operator="lessThanOrEqual">
      <formula>$B$6</formula>
    </cfRule>
    <cfRule type="cellIs" dxfId="824" priority="836" stopIfTrue="1" operator="greaterThan">
      <formula>$B$6</formula>
    </cfRule>
  </conditionalFormatting>
  <conditionalFormatting sqref="P69">
    <cfRule type="cellIs" dxfId="823" priority="823" stopIfTrue="1" operator="greaterThan">
      <formula>$B69</formula>
    </cfRule>
    <cfRule type="cellIs" dxfId="822" priority="824" stopIfTrue="1" operator="lessThanOrEqual">
      <formula>$B69</formula>
    </cfRule>
  </conditionalFormatting>
  <conditionalFormatting sqref="Q69:AB69">
    <cfRule type="cellIs" dxfId="821" priority="811" stopIfTrue="1" operator="greaterThan">
      <formula>$B69</formula>
    </cfRule>
    <cfRule type="cellIs" dxfId="820" priority="812" stopIfTrue="1" operator="lessThanOrEqual">
      <formula>$B69</formula>
    </cfRule>
  </conditionalFormatting>
  <conditionalFormatting sqref="Q64:AB64">
    <cfRule type="cellIs" dxfId="819" priority="813" stopIfTrue="1" operator="greaterThanOrEqual">
      <formula>$B$4</formula>
    </cfRule>
    <cfRule type="cellIs" dxfId="818" priority="814" stopIfTrue="1" operator="lessThan">
      <formula>$B$4</formula>
    </cfRule>
  </conditionalFormatting>
  <conditionalFormatting sqref="Q65:AB65">
    <cfRule type="cellIs" dxfId="817" priority="815" stopIfTrue="1" operator="greaterThanOrEqual">
      <formula>$B$5</formula>
    </cfRule>
    <cfRule type="cellIs" dxfId="816" priority="816" stopIfTrue="1" operator="lessThan">
      <formula>$B$5</formula>
    </cfRule>
  </conditionalFormatting>
  <conditionalFormatting sqref="Q70:AB70">
    <cfRule type="cellIs" dxfId="815" priority="817" stopIfTrue="1" operator="greaterThanOrEqual">
      <formula>$B70</formula>
    </cfRule>
    <cfRule type="cellIs" dxfId="814" priority="818" stopIfTrue="1" operator="lessThan">
      <formula>$B70</formula>
    </cfRule>
  </conditionalFormatting>
  <conditionalFormatting sqref="Q68:AB68">
    <cfRule type="cellIs" dxfId="813" priority="819" stopIfTrue="1" operator="lessThanOrEqual">
      <formula>$B68</formula>
    </cfRule>
    <cfRule type="cellIs" dxfId="812" priority="820" stopIfTrue="1" operator="greaterThan">
      <formula>$B68</formula>
    </cfRule>
  </conditionalFormatting>
  <conditionalFormatting sqref="Q66:AB66">
    <cfRule type="cellIs" dxfId="811" priority="821" stopIfTrue="1" operator="lessThanOrEqual">
      <formula>$B$6</formula>
    </cfRule>
    <cfRule type="cellIs" dxfId="810" priority="822" stopIfTrue="1" operator="greaterThan">
      <formula>$B$6</formula>
    </cfRule>
  </conditionalFormatting>
  <conditionalFormatting sqref="Q69:AB69">
    <cfRule type="cellIs" dxfId="809" priority="809" stopIfTrue="1" operator="greaterThan">
      <formula>$B69</formula>
    </cfRule>
    <cfRule type="cellIs" dxfId="808" priority="810" stopIfTrue="1" operator="lessThanOrEqual">
      <formula>$B69</formula>
    </cfRule>
  </conditionalFormatting>
  <conditionalFormatting sqref="P79">
    <cfRule type="cellIs" dxfId="807" priority="797" stopIfTrue="1" operator="greaterThan">
      <formula>$B79</formula>
    </cfRule>
    <cfRule type="cellIs" dxfId="806" priority="798" stopIfTrue="1" operator="lessThanOrEqual">
      <formula>$B79</formula>
    </cfRule>
  </conditionalFormatting>
  <conditionalFormatting sqref="P74">
    <cfRule type="cellIs" dxfId="805" priority="799" stopIfTrue="1" operator="greaterThanOrEqual">
      <formula>$B$4</formula>
    </cfRule>
    <cfRule type="cellIs" dxfId="804" priority="800" stopIfTrue="1" operator="lessThan">
      <formula>$B$4</formula>
    </cfRule>
  </conditionalFormatting>
  <conditionalFormatting sqref="P75">
    <cfRule type="cellIs" dxfId="803" priority="801" stopIfTrue="1" operator="greaterThanOrEqual">
      <formula>$B$5</formula>
    </cfRule>
    <cfRule type="cellIs" dxfId="802" priority="802" stopIfTrue="1" operator="lessThan">
      <formula>$B$5</formula>
    </cfRule>
  </conditionalFormatting>
  <conditionalFormatting sqref="P80">
    <cfRule type="cellIs" dxfId="801" priority="803" stopIfTrue="1" operator="greaterThanOrEqual">
      <formula>$B80</formula>
    </cfRule>
    <cfRule type="cellIs" dxfId="800" priority="804" stopIfTrue="1" operator="lessThan">
      <formula>$B80</formula>
    </cfRule>
  </conditionalFormatting>
  <conditionalFormatting sqref="P78">
    <cfRule type="cellIs" dxfId="799" priority="805" stopIfTrue="1" operator="lessThanOrEqual">
      <formula>$B78</formula>
    </cfRule>
    <cfRule type="cellIs" dxfId="798" priority="806" stopIfTrue="1" operator="greaterThan">
      <formula>$B78</formula>
    </cfRule>
  </conditionalFormatting>
  <conditionalFormatting sqref="P76">
    <cfRule type="cellIs" dxfId="797" priority="807" stopIfTrue="1" operator="lessThanOrEqual">
      <formula>$B$6</formula>
    </cfRule>
    <cfRule type="cellIs" dxfId="796" priority="808" stopIfTrue="1" operator="greaterThan">
      <formula>$B$6</formula>
    </cfRule>
  </conditionalFormatting>
  <conditionalFormatting sqref="P79">
    <cfRule type="cellIs" dxfId="795" priority="795" stopIfTrue="1" operator="greaterThan">
      <formula>$B79</formula>
    </cfRule>
    <cfRule type="cellIs" dxfId="794" priority="796" stopIfTrue="1" operator="lessThanOrEqual">
      <formula>$B79</formula>
    </cfRule>
  </conditionalFormatting>
  <conditionalFormatting sqref="Q79:AB79">
    <cfRule type="cellIs" dxfId="793" priority="783" stopIfTrue="1" operator="greaterThan">
      <formula>$B79</formula>
    </cfRule>
    <cfRule type="cellIs" dxfId="792" priority="784" stopIfTrue="1" operator="lessThanOrEqual">
      <formula>$B79</formula>
    </cfRule>
  </conditionalFormatting>
  <conditionalFormatting sqref="Q74:AB74">
    <cfRule type="cellIs" dxfId="791" priority="785" stopIfTrue="1" operator="greaterThanOrEqual">
      <formula>$B$4</formula>
    </cfRule>
    <cfRule type="cellIs" dxfId="790" priority="786" stopIfTrue="1" operator="lessThan">
      <formula>$B$4</formula>
    </cfRule>
  </conditionalFormatting>
  <conditionalFormatting sqref="Q75:AB75">
    <cfRule type="cellIs" dxfId="789" priority="787" stopIfTrue="1" operator="greaterThanOrEqual">
      <formula>$B$5</formula>
    </cfRule>
    <cfRule type="cellIs" dxfId="788" priority="788" stopIfTrue="1" operator="lessThan">
      <formula>$B$5</formula>
    </cfRule>
  </conditionalFormatting>
  <conditionalFormatting sqref="Q80:AB80">
    <cfRule type="cellIs" dxfId="787" priority="789" stopIfTrue="1" operator="greaterThanOrEqual">
      <formula>$B80</formula>
    </cfRule>
    <cfRule type="cellIs" dxfId="786" priority="790" stopIfTrue="1" operator="lessThan">
      <formula>$B80</formula>
    </cfRule>
  </conditionalFormatting>
  <conditionalFormatting sqref="Q78:AB78">
    <cfRule type="cellIs" dxfId="785" priority="791" stopIfTrue="1" operator="lessThanOrEqual">
      <formula>$B78</formula>
    </cfRule>
    <cfRule type="cellIs" dxfId="784" priority="792" stopIfTrue="1" operator="greaterThan">
      <formula>$B78</formula>
    </cfRule>
  </conditionalFormatting>
  <conditionalFormatting sqref="Q76:AB76">
    <cfRule type="cellIs" dxfId="783" priority="793" stopIfTrue="1" operator="lessThanOrEqual">
      <formula>$B$6</formula>
    </cfRule>
    <cfRule type="cellIs" dxfId="782" priority="794" stopIfTrue="1" operator="greaterThan">
      <formula>$B$6</formula>
    </cfRule>
  </conditionalFormatting>
  <conditionalFormatting sqref="Q79:AB79">
    <cfRule type="cellIs" dxfId="781" priority="781" stopIfTrue="1" operator="greaterThan">
      <formula>$B79</formula>
    </cfRule>
    <cfRule type="cellIs" dxfId="780" priority="782" stopIfTrue="1" operator="lessThanOrEqual">
      <formula>$B79</formula>
    </cfRule>
  </conditionalFormatting>
  <conditionalFormatting sqref="P89">
    <cfRule type="cellIs" dxfId="779" priority="769" stopIfTrue="1" operator="greaterThan">
      <formula>$B89</formula>
    </cfRule>
    <cfRule type="cellIs" dxfId="778" priority="770" stopIfTrue="1" operator="lessThanOrEqual">
      <formula>$B89</formula>
    </cfRule>
  </conditionalFormatting>
  <conditionalFormatting sqref="P84">
    <cfRule type="cellIs" dxfId="777" priority="771" stopIfTrue="1" operator="greaterThanOrEqual">
      <formula>$B$4</formula>
    </cfRule>
    <cfRule type="cellIs" dxfId="776" priority="772" stopIfTrue="1" operator="lessThan">
      <formula>$B$4</formula>
    </cfRule>
  </conditionalFormatting>
  <conditionalFormatting sqref="P85">
    <cfRule type="cellIs" dxfId="775" priority="773" stopIfTrue="1" operator="greaterThanOrEqual">
      <formula>$B$5</formula>
    </cfRule>
    <cfRule type="cellIs" dxfId="774" priority="774" stopIfTrue="1" operator="lessThan">
      <formula>$B$5</formula>
    </cfRule>
  </conditionalFormatting>
  <conditionalFormatting sqref="P90">
    <cfRule type="cellIs" dxfId="773" priority="775" stopIfTrue="1" operator="greaterThanOrEqual">
      <formula>$B90</formula>
    </cfRule>
    <cfRule type="cellIs" dxfId="772" priority="776" stopIfTrue="1" operator="lessThan">
      <formula>$B90</formula>
    </cfRule>
  </conditionalFormatting>
  <conditionalFormatting sqref="P88">
    <cfRule type="cellIs" dxfId="771" priority="777" stopIfTrue="1" operator="lessThanOrEqual">
      <formula>$B88</formula>
    </cfRule>
    <cfRule type="cellIs" dxfId="770" priority="778" stopIfTrue="1" operator="greaterThan">
      <formula>$B88</formula>
    </cfRule>
  </conditionalFormatting>
  <conditionalFormatting sqref="P86">
    <cfRule type="cellIs" dxfId="769" priority="779" stopIfTrue="1" operator="lessThanOrEqual">
      <formula>$B$6</formula>
    </cfRule>
    <cfRule type="cellIs" dxfId="768" priority="780" stopIfTrue="1" operator="greaterThan">
      <formula>$B$6</formula>
    </cfRule>
  </conditionalFormatting>
  <conditionalFormatting sqref="P89">
    <cfRule type="cellIs" dxfId="767" priority="767" stopIfTrue="1" operator="greaterThan">
      <formula>$B89</formula>
    </cfRule>
    <cfRule type="cellIs" dxfId="766" priority="768" stopIfTrue="1" operator="lessThanOrEqual">
      <formula>$B89</formula>
    </cfRule>
  </conditionalFormatting>
  <conditionalFormatting sqref="Q89:AB89">
    <cfRule type="cellIs" dxfId="765" priority="755" stopIfTrue="1" operator="greaterThan">
      <formula>$B89</formula>
    </cfRule>
    <cfRule type="cellIs" dxfId="764" priority="756" stopIfTrue="1" operator="lessThanOrEqual">
      <formula>$B89</formula>
    </cfRule>
  </conditionalFormatting>
  <conditionalFormatting sqref="Q84:AB84">
    <cfRule type="cellIs" dxfId="763" priority="757" stopIfTrue="1" operator="greaterThanOrEqual">
      <formula>$B$4</formula>
    </cfRule>
    <cfRule type="cellIs" dxfId="762" priority="758" stopIfTrue="1" operator="lessThan">
      <formula>$B$4</formula>
    </cfRule>
  </conditionalFormatting>
  <conditionalFormatting sqref="Q85:AB85">
    <cfRule type="cellIs" dxfId="761" priority="759" stopIfTrue="1" operator="greaterThanOrEqual">
      <formula>$B$5</formula>
    </cfRule>
    <cfRule type="cellIs" dxfId="760" priority="760" stopIfTrue="1" operator="lessThan">
      <formula>$B$5</formula>
    </cfRule>
  </conditionalFormatting>
  <conditionalFormatting sqref="Q90:AB90">
    <cfRule type="cellIs" dxfId="759" priority="761" stopIfTrue="1" operator="greaterThanOrEqual">
      <formula>$B90</formula>
    </cfRule>
    <cfRule type="cellIs" dxfId="758" priority="762" stopIfTrue="1" operator="lessThan">
      <formula>$B90</formula>
    </cfRule>
  </conditionalFormatting>
  <conditionalFormatting sqref="Q88:AB88">
    <cfRule type="cellIs" dxfId="757" priority="763" stopIfTrue="1" operator="lessThanOrEqual">
      <formula>$B88</formula>
    </cfRule>
    <cfRule type="cellIs" dxfId="756" priority="764" stopIfTrue="1" operator="greaterThan">
      <formula>$B88</formula>
    </cfRule>
  </conditionalFormatting>
  <conditionalFormatting sqref="Q86:AB86">
    <cfRule type="cellIs" dxfId="755" priority="765" stopIfTrue="1" operator="lessThanOrEqual">
      <formula>$B$6</formula>
    </cfRule>
    <cfRule type="cellIs" dxfId="754" priority="766" stopIfTrue="1" operator="greaterThan">
      <formula>$B$6</formula>
    </cfRule>
  </conditionalFormatting>
  <conditionalFormatting sqref="Q89:AB89">
    <cfRule type="cellIs" dxfId="753" priority="753" stopIfTrue="1" operator="greaterThan">
      <formula>$B89</formula>
    </cfRule>
    <cfRule type="cellIs" dxfId="752" priority="754" stopIfTrue="1" operator="lessThanOrEqual">
      <formula>$B89</formula>
    </cfRule>
  </conditionalFormatting>
  <conditionalFormatting sqref="P99">
    <cfRule type="cellIs" dxfId="751" priority="741" stopIfTrue="1" operator="greaterThan">
      <formula>$B99</formula>
    </cfRule>
    <cfRule type="cellIs" dxfId="750" priority="742" stopIfTrue="1" operator="lessThanOrEqual">
      <formula>$B99</formula>
    </cfRule>
  </conditionalFormatting>
  <conditionalFormatting sqref="P94">
    <cfRule type="cellIs" dxfId="749" priority="743" stopIfTrue="1" operator="greaterThanOrEqual">
      <formula>$B$4</formula>
    </cfRule>
    <cfRule type="cellIs" dxfId="748" priority="744" stopIfTrue="1" operator="lessThan">
      <formula>$B$4</formula>
    </cfRule>
  </conditionalFormatting>
  <conditionalFormatting sqref="P95">
    <cfRule type="cellIs" dxfId="747" priority="745" stopIfTrue="1" operator="greaterThanOrEqual">
      <formula>$B$5</formula>
    </cfRule>
    <cfRule type="cellIs" dxfId="746" priority="746" stopIfTrue="1" operator="lessThan">
      <formula>$B$5</formula>
    </cfRule>
  </conditionalFormatting>
  <conditionalFormatting sqref="P100">
    <cfRule type="cellIs" dxfId="745" priority="747" stopIfTrue="1" operator="greaterThanOrEqual">
      <formula>$B100</formula>
    </cfRule>
    <cfRule type="cellIs" dxfId="744" priority="748" stopIfTrue="1" operator="lessThan">
      <formula>$B100</formula>
    </cfRule>
  </conditionalFormatting>
  <conditionalFormatting sqref="P98">
    <cfRule type="cellIs" dxfId="743" priority="749" stopIfTrue="1" operator="lessThanOrEqual">
      <formula>$B98</formula>
    </cfRule>
    <cfRule type="cellIs" dxfId="742" priority="750" stopIfTrue="1" operator="greaterThan">
      <formula>$B98</formula>
    </cfRule>
  </conditionalFormatting>
  <conditionalFormatting sqref="P96">
    <cfRule type="cellIs" dxfId="741" priority="751" stopIfTrue="1" operator="lessThanOrEqual">
      <formula>$B$6</formula>
    </cfRule>
    <cfRule type="cellIs" dxfId="740" priority="752" stopIfTrue="1" operator="greaterThan">
      <formula>$B$6</formula>
    </cfRule>
  </conditionalFormatting>
  <conditionalFormatting sqref="P99">
    <cfRule type="cellIs" dxfId="739" priority="739" stopIfTrue="1" operator="greaterThan">
      <formula>$B99</formula>
    </cfRule>
    <cfRule type="cellIs" dxfId="738" priority="740" stopIfTrue="1" operator="lessThanOrEqual">
      <formula>$B99</formula>
    </cfRule>
  </conditionalFormatting>
  <conditionalFormatting sqref="Q99:AB99">
    <cfRule type="cellIs" dxfId="737" priority="727" stopIfTrue="1" operator="greaterThan">
      <formula>$B99</formula>
    </cfRule>
    <cfRule type="cellIs" dxfId="736" priority="728" stopIfTrue="1" operator="lessThanOrEqual">
      <formula>$B99</formula>
    </cfRule>
  </conditionalFormatting>
  <conditionalFormatting sqref="Q94:AB94">
    <cfRule type="cellIs" dxfId="735" priority="729" stopIfTrue="1" operator="greaterThanOrEqual">
      <formula>$B$4</formula>
    </cfRule>
    <cfRule type="cellIs" dxfId="734" priority="730" stopIfTrue="1" operator="lessThan">
      <formula>$B$4</formula>
    </cfRule>
  </conditionalFormatting>
  <conditionalFormatting sqref="Q95:AB95">
    <cfRule type="cellIs" dxfId="733" priority="731" stopIfTrue="1" operator="greaterThanOrEqual">
      <formula>$B$5</formula>
    </cfRule>
    <cfRule type="cellIs" dxfId="732" priority="732" stopIfTrue="1" operator="lessThan">
      <formula>$B$5</formula>
    </cfRule>
  </conditionalFormatting>
  <conditionalFormatting sqref="Q100:AB100">
    <cfRule type="cellIs" dxfId="731" priority="733" stopIfTrue="1" operator="greaterThanOrEqual">
      <formula>$B100</formula>
    </cfRule>
    <cfRule type="cellIs" dxfId="730" priority="734" stopIfTrue="1" operator="lessThan">
      <formula>$B100</formula>
    </cfRule>
  </conditionalFormatting>
  <conditionalFormatting sqref="Q98:AB98">
    <cfRule type="cellIs" dxfId="729" priority="735" stopIfTrue="1" operator="lessThanOrEqual">
      <formula>$B98</formula>
    </cfRule>
    <cfRule type="cellIs" dxfId="728" priority="736" stopIfTrue="1" operator="greaterThan">
      <formula>$B98</formula>
    </cfRule>
  </conditionalFormatting>
  <conditionalFormatting sqref="Q96:AB96">
    <cfRule type="cellIs" dxfId="727" priority="737" stopIfTrue="1" operator="lessThanOrEqual">
      <formula>$B$6</formula>
    </cfRule>
    <cfRule type="cellIs" dxfId="726" priority="738" stopIfTrue="1" operator="greaterThan">
      <formula>$B$6</formula>
    </cfRule>
  </conditionalFormatting>
  <conditionalFormatting sqref="Q99:AB99">
    <cfRule type="cellIs" dxfId="725" priority="725" stopIfTrue="1" operator="greaterThan">
      <formula>$B99</formula>
    </cfRule>
    <cfRule type="cellIs" dxfId="724" priority="726" stopIfTrue="1" operator="lessThanOrEqual">
      <formula>$B99</formula>
    </cfRule>
  </conditionalFormatting>
  <conditionalFormatting sqref="P111">
    <cfRule type="cellIs" dxfId="723" priority="713" stopIfTrue="1" operator="greaterThan">
      <formula>$B111</formula>
    </cfRule>
    <cfRule type="cellIs" dxfId="722" priority="714" stopIfTrue="1" operator="lessThanOrEqual">
      <formula>$B111</formula>
    </cfRule>
  </conditionalFormatting>
  <conditionalFormatting sqref="P106">
    <cfRule type="cellIs" dxfId="721" priority="715" stopIfTrue="1" operator="greaterThanOrEqual">
      <formula>$B$4</formula>
    </cfRule>
    <cfRule type="cellIs" dxfId="720" priority="716" stopIfTrue="1" operator="lessThan">
      <formula>$B$4</formula>
    </cfRule>
  </conditionalFormatting>
  <conditionalFormatting sqref="P107">
    <cfRule type="cellIs" dxfId="719" priority="717" stopIfTrue="1" operator="greaterThanOrEqual">
      <formula>$B$5</formula>
    </cfRule>
    <cfRule type="cellIs" dxfId="718" priority="718" stopIfTrue="1" operator="lessThan">
      <formula>$B$5</formula>
    </cfRule>
  </conditionalFormatting>
  <conditionalFormatting sqref="P112">
    <cfRule type="cellIs" dxfId="717" priority="719" stopIfTrue="1" operator="greaterThanOrEqual">
      <formula>$B112</formula>
    </cfRule>
    <cfRule type="cellIs" dxfId="716" priority="720" stopIfTrue="1" operator="lessThan">
      <formula>$B112</formula>
    </cfRule>
  </conditionalFormatting>
  <conditionalFormatting sqref="P110">
    <cfRule type="cellIs" dxfId="715" priority="721" stopIfTrue="1" operator="lessThanOrEqual">
      <formula>$B110</formula>
    </cfRule>
    <cfRule type="cellIs" dxfId="714" priority="722" stopIfTrue="1" operator="greaterThan">
      <formula>$B110</formula>
    </cfRule>
  </conditionalFormatting>
  <conditionalFormatting sqref="P108">
    <cfRule type="cellIs" dxfId="713" priority="723" stopIfTrue="1" operator="lessThanOrEqual">
      <formula>$B$6</formula>
    </cfRule>
    <cfRule type="cellIs" dxfId="712" priority="724" stopIfTrue="1" operator="greaterThan">
      <formula>$B$6</formula>
    </cfRule>
  </conditionalFormatting>
  <conditionalFormatting sqref="P111">
    <cfRule type="cellIs" dxfId="711" priority="711" stopIfTrue="1" operator="greaterThan">
      <formula>$B111</formula>
    </cfRule>
    <cfRule type="cellIs" dxfId="710" priority="712" stopIfTrue="1" operator="lessThanOrEqual">
      <formula>$B111</formula>
    </cfRule>
  </conditionalFormatting>
  <conditionalFormatting sqref="Q111:AB111">
    <cfRule type="cellIs" dxfId="709" priority="699" stopIfTrue="1" operator="greaterThan">
      <formula>$B111</formula>
    </cfRule>
    <cfRule type="cellIs" dxfId="708" priority="700" stopIfTrue="1" operator="lessThanOrEqual">
      <formula>$B111</formula>
    </cfRule>
  </conditionalFormatting>
  <conditionalFormatting sqref="Q106:AB106">
    <cfRule type="cellIs" dxfId="707" priority="701" stopIfTrue="1" operator="greaterThanOrEqual">
      <formula>$B$4</formula>
    </cfRule>
    <cfRule type="cellIs" dxfId="706" priority="702" stopIfTrue="1" operator="lessThan">
      <formula>$B$4</formula>
    </cfRule>
  </conditionalFormatting>
  <conditionalFormatting sqref="Q107:AB107">
    <cfRule type="cellIs" dxfId="705" priority="703" stopIfTrue="1" operator="greaterThanOrEqual">
      <formula>$B$5</formula>
    </cfRule>
    <cfRule type="cellIs" dxfId="704" priority="704" stopIfTrue="1" operator="lessThan">
      <formula>$B$5</formula>
    </cfRule>
  </conditionalFormatting>
  <conditionalFormatting sqref="Q112:AB112">
    <cfRule type="cellIs" dxfId="703" priority="705" stopIfTrue="1" operator="greaterThanOrEqual">
      <formula>$B112</formula>
    </cfRule>
    <cfRule type="cellIs" dxfId="702" priority="706" stopIfTrue="1" operator="lessThan">
      <formula>$B112</formula>
    </cfRule>
  </conditionalFormatting>
  <conditionalFormatting sqref="Q110:AB110">
    <cfRule type="cellIs" dxfId="701" priority="707" stopIfTrue="1" operator="lessThanOrEqual">
      <formula>$B110</formula>
    </cfRule>
    <cfRule type="cellIs" dxfId="700" priority="708" stopIfTrue="1" operator="greaterThan">
      <formula>$B110</formula>
    </cfRule>
  </conditionalFormatting>
  <conditionalFormatting sqref="Q108:AB108">
    <cfRule type="cellIs" dxfId="699" priority="709" stopIfTrue="1" operator="lessThanOrEqual">
      <formula>$B$6</formula>
    </cfRule>
    <cfRule type="cellIs" dxfId="698" priority="710" stopIfTrue="1" operator="greaterThan">
      <formula>$B$6</formula>
    </cfRule>
  </conditionalFormatting>
  <conditionalFormatting sqref="Q111:AB111">
    <cfRule type="cellIs" dxfId="697" priority="697" stopIfTrue="1" operator="greaterThan">
      <formula>$B111</formula>
    </cfRule>
    <cfRule type="cellIs" dxfId="696" priority="698" stopIfTrue="1" operator="lessThanOrEqual">
      <formula>$B111</formula>
    </cfRule>
  </conditionalFormatting>
  <conditionalFormatting sqref="P123">
    <cfRule type="cellIs" dxfId="695" priority="685" stopIfTrue="1" operator="greaterThan">
      <formula>$B123</formula>
    </cfRule>
    <cfRule type="cellIs" dxfId="694" priority="686" stopIfTrue="1" operator="lessThanOrEqual">
      <formula>$B123</formula>
    </cfRule>
  </conditionalFormatting>
  <conditionalFormatting sqref="P118">
    <cfRule type="cellIs" dxfId="693" priority="687" stopIfTrue="1" operator="greaterThanOrEqual">
      <formula>$B$4</formula>
    </cfRule>
    <cfRule type="cellIs" dxfId="692" priority="688" stopIfTrue="1" operator="lessThan">
      <formula>$B$4</formula>
    </cfRule>
  </conditionalFormatting>
  <conditionalFormatting sqref="P119">
    <cfRule type="cellIs" dxfId="691" priority="689" stopIfTrue="1" operator="greaterThanOrEqual">
      <formula>$B$5</formula>
    </cfRule>
    <cfRule type="cellIs" dxfId="690" priority="690" stopIfTrue="1" operator="lessThan">
      <formula>$B$5</formula>
    </cfRule>
  </conditionalFormatting>
  <conditionalFormatting sqref="P124">
    <cfRule type="cellIs" dxfId="689" priority="691" stopIfTrue="1" operator="greaterThanOrEqual">
      <formula>$B124</formula>
    </cfRule>
    <cfRule type="cellIs" dxfId="688" priority="692" stopIfTrue="1" operator="lessThan">
      <formula>$B124</formula>
    </cfRule>
  </conditionalFormatting>
  <conditionalFormatting sqref="P122">
    <cfRule type="cellIs" dxfId="687" priority="693" stopIfTrue="1" operator="lessThanOrEqual">
      <formula>$B122</formula>
    </cfRule>
    <cfRule type="cellIs" dxfId="686" priority="694" stopIfTrue="1" operator="greaterThan">
      <formula>$B122</formula>
    </cfRule>
  </conditionalFormatting>
  <conditionalFormatting sqref="P120">
    <cfRule type="cellIs" dxfId="685" priority="695" stopIfTrue="1" operator="lessThanOrEqual">
      <formula>$B$6</formula>
    </cfRule>
    <cfRule type="cellIs" dxfId="684" priority="696" stopIfTrue="1" operator="greaterThan">
      <formula>$B$6</formula>
    </cfRule>
  </conditionalFormatting>
  <conditionalFormatting sqref="P123">
    <cfRule type="cellIs" dxfId="683" priority="683" stopIfTrue="1" operator="greaterThan">
      <formula>$B123</formula>
    </cfRule>
    <cfRule type="cellIs" dxfId="682" priority="684" stopIfTrue="1" operator="lessThanOrEqual">
      <formula>$B123</formula>
    </cfRule>
  </conditionalFormatting>
  <conditionalFormatting sqref="Q123:AB123">
    <cfRule type="cellIs" dxfId="681" priority="671" stopIfTrue="1" operator="greaterThan">
      <formula>$B123</formula>
    </cfRule>
    <cfRule type="cellIs" dxfId="680" priority="672" stopIfTrue="1" operator="lessThanOrEqual">
      <formula>$B123</formula>
    </cfRule>
  </conditionalFormatting>
  <conditionalFormatting sqref="Q118:AB118">
    <cfRule type="cellIs" dxfId="679" priority="673" stopIfTrue="1" operator="greaterThanOrEqual">
      <formula>$B$4</formula>
    </cfRule>
    <cfRule type="cellIs" dxfId="678" priority="674" stopIfTrue="1" operator="lessThan">
      <formula>$B$4</formula>
    </cfRule>
  </conditionalFormatting>
  <conditionalFormatting sqref="Q119:AB119">
    <cfRule type="cellIs" dxfId="677" priority="675" stopIfTrue="1" operator="greaterThanOrEqual">
      <formula>$B$5</formula>
    </cfRule>
    <cfRule type="cellIs" dxfId="676" priority="676" stopIfTrue="1" operator="lessThan">
      <formula>$B$5</formula>
    </cfRule>
  </conditionalFormatting>
  <conditionalFormatting sqref="Q124:AB124">
    <cfRule type="cellIs" dxfId="675" priority="677" stopIfTrue="1" operator="greaterThanOrEqual">
      <formula>$B124</formula>
    </cfRule>
    <cfRule type="cellIs" dxfId="674" priority="678" stopIfTrue="1" operator="lessThan">
      <formula>$B124</formula>
    </cfRule>
  </conditionalFormatting>
  <conditionalFormatting sqref="Q122:AB122">
    <cfRule type="cellIs" dxfId="673" priority="679" stopIfTrue="1" operator="lessThanOrEqual">
      <formula>$B122</formula>
    </cfRule>
    <cfRule type="cellIs" dxfId="672" priority="680" stopIfTrue="1" operator="greaterThan">
      <formula>$B122</formula>
    </cfRule>
  </conditionalFormatting>
  <conditionalFormatting sqref="Q120:AB120">
    <cfRule type="cellIs" dxfId="671" priority="681" stopIfTrue="1" operator="lessThanOrEqual">
      <formula>$B$6</formula>
    </cfRule>
    <cfRule type="cellIs" dxfId="670" priority="682" stopIfTrue="1" operator="greaterThan">
      <formula>$B$6</formula>
    </cfRule>
  </conditionalFormatting>
  <conditionalFormatting sqref="Q123:AB123">
    <cfRule type="cellIs" dxfId="669" priority="669" stopIfTrue="1" operator="greaterThan">
      <formula>$B123</formula>
    </cfRule>
    <cfRule type="cellIs" dxfId="668" priority="670" stopIfTrue="1" operator="lessThanOrEqual">
      <formula>$B123</formula>
    </cfRule>
  </conditionalFormatting>
  <conditionalFormatting sqref="P135">
    <cfRule type="cellIs" dxfId="667" priority="657" stopIfTrue="1" operator="greaterThan">
      <formula>$B135</formula>
    </cfRule>
    <cfRule type="cellIs" dxfId="666" priority="658" stopIfTrue="1" operator="lessThanOrEqual">
      <formula>$B135</formula>
    </cfRule>
  </conditionalFormatting>
  <conditionalFormatting sqref="P130">
    <cfRule type="cellIs" dxfId="665" priority="659" stopIfTrue="1" operator="greaterThanOrEqual">
      <formula>$B$4</formula>
    </cfRule>
    <cfRule type="cellIs" dxfId="664" priority="660" stopIfTrue="1" operator="lessThan">
      <formula>$B$4</formula>
    </cfRule>
  </conditionalFormatting>
  <conditionalFormatting sqref="P131">
    <cfRule type="cellIs" dxfId="663" priority="661" stopIfTrue="1" operator="greaterThanOrEqual">
      <formula>$B$5</formula>
    </cfRule>
    <cfRule type="cellIs" dxfId="662" priority="662" stopIfTrue="1" operator="lessThan">
      <formula>$B$5</formula>
    </cfRule>
  </conditionalFormatting>
  <conditionalFormatting sqref="P136">
    <cfRule type="cellIs" dxfId="661" priority="663" stopIfTrue="1" operator="greaterThanOrEqual">
      <formula>$B136</formula>
    </cfRule>
    <cfRule type="cellIs" dxfId="660" priority="664" stopIfTrue="1" operator="lessThan">
      <formula>$B136</formula>
    </cfRule>
  </conditionalFormatting>
  <conditionalFormatting sqref="P134">
    <cfRule type="cellIs" dxfId="659" priority="665" stopIfTrue="1" operator="lessThanOrEqual">
      <formula>$B134</formula>
    </cfRule>
    <cfRule type="cellIs" dxfId="658" priority="666" stopIfTrue="1" operator="greaterThan">
      <formula>$B134</formula>
    </cfRule>
  </conditionalFormatting>
  <conditionalFormatting sqref="P132">
    <cfRule type="cellIs" dxfId="657" priority="667" stopIfTrue="1" operator="lessThanOrEqual">
      <formula>$B$6</formula>
    </cfRule>
    <cfRule type="cellIs" dxfId="656" priority="668" stopIfTrue="1" operator="greaterThan">
      <formula>$B$6</formula>
    </cfRule>
  </conditionalFormatting>
  <conditionalFormatting sqref="P135">
    <cfRule type="cellIs" dxfId="655" priority="655" stopIfTrue="1" operator="greaterThan">
      <formula>$B135</formula>
    </cfRule>
    <cfRule type="cellIs" dxfId="654" priority="656" stopIfTrue="1" operator="lessThanOrEqual">
      <formula>$B135</formula>
    </cfRule>
  </conditionalFormatting>
  <conditionalFormatting sqref="Q135:AB135">
    <cfRule type="cellIs" dxfId="653" priority="643" stopIfTrue="1" operator="greaterThan">
      <formula>$B135</formula>
    </cfRule>
    <cfRule type="cellIs" dxfId="652" priority="644" stopIfTrue="1" operator="lessThanOrEqual">
      <formula>$B135</formula>
    </cfRule>
  </conditionalFormatting>
  <conditionalFormatting sqref="Q130:AB130">
    <cfRule type="cellIs" dxfId="651" priority="645" stopIfTrue="1" operator="greaterThanOrEqual">
      <formula>$B$4</formula>
    </cfRule>
    <cfRule type="cellIs" dxfId="650" priority="646" stopIfTrue="1" operator="lessThan">
      <formula>$B$4</formula>
    </cfRule>
  </conditionalFormatting>
  <conditionalFormatting sqref="Q131:AB131">
    <cfRule type="cellIs" dxfId="649" priority="647" stopIfTrue="1" operator="greaterThanOrEqual">
      <formula>$B$5</formula>
    </cfRule>
    <cfRule type="cellIs" dxfId="648" priority="648" stopIfTrue="1" operator="lessThan">
      <formula>$B$5</formula>
    </cfRule>
  </conditionalFormatting>
  <conditionalFormatting sqref="Q136:AB136">
    <cfRule type="cellIs" dxfId="647" priority="649" stopIfTrue="1" operator="greaterThanOrEqual">
      <formula>$B136</formula>
    </cfRule>
    <cfRule type="cellIs" dxfId="646" priority="650" stopIfTrue="1" operator="lessThan">
      <formula>$B136</formula>
    </cfRule>
  </conditionalFormatting>
  <conditionalFormatting sqref="Q134:AB134">
    <cfRule type="cellIs" dxfId="645" priority="651" stopIfTrue="1" operator="lessThanOrEqual">
      <formula>$B134</formula>
    </cfRule>
    <cfRule type="cellIs" dxfId="644" priority="652" stopIfTrue="1" operator="greaterThan">
      <formula>$B134</formula>
    </cfRule>
  </conditionalFormatting>
  <conditionalFormatting sqref="Q132:AB132">
    <cfRule type="cellIs" dxfId="643" priority="653" stopIfTrue="1" operator="lessThanOrEqual">
      <formula>$B$6</formula>
    </cfRule>
    <cfRule type="cellIs" dxfId="642" priority="654" stopIfTrue="1" operator="greaterThan">
      <formula>$B$6</formula>
    </cfRule>
  </conditionalFormatting>
  <conditionalFormatting sqref="Q135:AB135">
    <cfRule type="cellIs" dxfId="641" priority="641" stopIfTrue="1" operator="greaterThan">
      <formula>$B135</formula>
    </cfRule>
    <cfRule type="cellIs" dxfId="640" priority="642" stopIfTrue="1" operator="lessThanOrEqual">
      <formula>$B135</formula>
    </cfRule>
  </conditionalFormatting>
  <conditionalFormatting sqref="P145">
    <cfRule type="cellIs" dxfId="639" priority="629" stopIfTrue="1" operator="greaterThan">
      <formula>$B145</formula>
    </cfRule>
    <cfRule type="cellIs" dxfId="638" priority="630" stopIfTrue="1" operator="lessThanOrEqual">
      <formula>$B145</formula>
    </cfRule>
  </conditionalFormatting>
  <conditionalFormatting sqref="P140">
    <cfRule type="cellIs" dxfId="637" priority="631" stopIfTrue="1" operator="greaterThanOrEqual">
      <formula>$B$4</formula>
    </cfRule>
    <cfRule type="cellIs" dxfId="636" priority="632" stopIfTrue="1" operator="lessThan">
      <formula>$B$4</formula>
    </cfRule>
  </conditionalFormatting>
  <conditionalFormatting sqref="P141">
    <cfRule type="cellIs" dxfId="635" priority="633" stopIfTrue="1" operator="greaterThanOrEqual">
      <formula>$B$5</formula>
    </cfRule>
    <cfRule type="cellIs" dxfId="634" priority="634" stopIfTrue="1" operator="lessThan">
      <formula>$B$5</formula>
    </cfRule>
  </conditionalFormatting>
  <conditionalFormatting sqref="P146">
    <cfRule type="cellIs" dxfId="633" priority="635" stopIfTrue="1" operator="greaterThanOrEqual">
      <formula>$B146</formula>
    </cfRule>
    <cfRule type="cellIs" dxfId="632" priority="636" stopIfTrue="1" operator="lessThan">
      <formula>$B146</formula>
    </cfRule>
  </conditionalFormatting>
  <conditionalFormatting sqref="P144">
    <cfRule type="cellIs" dxfId="631" priority="637" stopIfTrue="1" operator="lessThanOrEqual">
      <formula>$B144</formula>
    </cfRule>
    <cfRule type="cellIs" dxfId="630" priority="638" stopIfTrue="1" operator="greaterThan">
      <formula>$B144</formula>
    </cfRule>
  </conditionalFormatting>
  <conditionalFormatting sqref="P142">
    <cfRule type="cellIs" dxfId="629" priority="639" stopIfTrue="1" operator="lessThanOrEqual">
      <formula>$B$6</formula>
    </cfRule>
    <cfRule type="cellIs" dxfId="628" priority="640" stopIfTrue="1" operator="greaterThan">
      <formula>$B$6</formula>
    </cfRule>
  </conditionalFormatting>
  <conditionalFormatting sqref="P145">
    <cfRule type="cellIs" dxfId="627" priority="627" stopIfTrue="1" operator="greaterThan">
      <formula>$B145</formula>
    </cfRule>
    <cfRule type="cellIs" dxfId="626" priority="628" stopIfTrue="1" operator="lessThanOrEqual">
      <formula>$B145</formula>
    </cfRule>
  </conditionalFormatting>
  <conditionalFormatting sqref="Q145:AB145">
    <cfRule type="cellIs" dxfId="625" priority="615" stopIfTrue="1" operator="greaterThan">
      <formula>$B145</formula>
    </cfRule>
    <cfRule type="cellIs" dxfId="624" priority="616" stopIfTrue="1" operator="lessThanOrEqual">
      <formula>$B145</formula>
    </cfRule>
  </conditionalFormatting>
  <conditionalFormatting sqref="Q140:AB140">
    <cfRule type="cellIs" dxfId="623" priority="617" stopIfTrue="1" operator="greaterThanOrEqual">
      <formula>$B$4</formula>
    </cfRule>
    <cfRule type="cellIs" dxfId="622" priority="618" stopIfTrue="1" operator="lessThan">
      <formula>$B$4</formula>
    </cfRule>
  </conditionalFormatting>
  <conditionalFormatting sqref="Q141:AB141">
    <cfRule type="cellIs" dxfId="621" priority="619" stopIfTrue="1" operator="greaterThanOrEqual">
      <formula>$B$5</formula>
    </cfRule>
    <cfRule type="cellIs" dxfId="620" priority="620" stopIfTrue="1" operator="lessThan">
      <formula>$B$5</formula>
    </cfRule>
  </conditionalFormatting>
  <conditionalFormatting sqref="Q146:AB146">
    <cfRule type="cellIs" dxfId="619" priority="621" stopIfTrue="1" operator="greaterThanOrEqual">
      <formula>$B146</formula>
    </cfRule>
    <cfRule type="cellIs" dxfId="618" priority="622" stopIfTrue="1" operator="lessThan">
      <formula>$B146</formula>
    </cfRule>
  </conditionalFormatting>
  <conditionalFormatting sqref="Q144:AB144">
    <cfRule type="cellIs" dxfId="617" priority="623" stopIfTrue="1" operator="lessThanOrEqual">
      <formula>$B144</formula>
    </cfRule>
    <cfRule type="cellIs" dxfId="616" priority="624" stopIfTrue="1" operator="greaterThan">
      <formula>$B144</formula>
    </cfRule>
  </conditionalFormatting>
  <conditionalFormatting sqref="Q142:AB142">
    <cfRule type="cellIs" dxfId="615" priority="625" stopIfTrue="1" operator="lessThanOrEqual">
      <formula>$B$6</formula>
    </cfRule>
    <cfRule type="cellIs" dxfId="614" priority="626" stopIfTrue="1" operator="greaterThan">
      <formula>$B$6</formula>
    </cfRule>
  </conditionalFormatting>
  <conditionalFormatting sqref="Q145:AB145">
    <cfRule type="cellIs" dxfId="613" priority="613" stopIfTrue="1" operator="greaterThan">
      <formula>$B145</formula>
    </cfRule>
    <cfRule type="cellIs" dxfId="612" priority="614" stopIfTrue="1" operator="lessThanOrEqual">
      <formula>$B145</formula>
    </cfRule>
  </conditionalFormatting>
  <conditionalFormatting sqref="P157">
    <cfRule type="cellIs" dxfId="611" priority="601" stopIfTrue="1" operator="greaterThan">
      <formula>$B157</formula>
    </cfRule>
    <cfRule type="cellIs" dxfId="610" priority="602" stopIfTrue="1" operator="lessThanOrEqual">
      <formula>$B157</formula>
    </cfRule>
  </conditionalFormatting>
  <conditionalFormatting sqref="P152">
    <cfRule type="cellIs" dxfId="609" priority="603" stopIfTrue="1" operator="greaterThanOrEqual">
      <formula>$B$4</formula>
    </cfRule>
    <cfRule type="cellIs" dxfId="608" priority="604" stopIfTrue="1" operator="lessThan">
      <formula>$B$4</formula>
    </cfRule>
  </conditionalFormatting>
  <conditionalFormatting sqref="P153">
    <cfRule type="cellIs" dxfId="607" priority="605" stopIfTrue="1" operator="greaterThanOrEqual">
      <formula>$B$5</formula>
    </cfRule>
    <cfRule type="cellIs" dxfId="606" priority="606" stopIfTrue="1" operator="lessThan">
      <formula>$B$5</formula>
    </cfRule>
  </conditionalFormatting>
  <conditionalFormatting sqref="P158">
    <cfRule type="cellIs" dxfId="605" priority="607" stopIfTrue="1" operator="greaterThanOrEqual">
      <formula>$B158</formula>
    </cfRule>
    <cfRule type="cellIs" dxfId="604" priority="608" stopIfTrue="1" operator="lessThan">
      <formula>$B158</formula>
    </cfRule>
  </conditionalFormatting>
  <conditionalFormatting sqref="P156">
    <cfRule type="cellIs" dxfId="603" priority="609" stopIfTrue="1" operator="lessThanOrEqual">
      <formula>$B156</formula>
    </cfRule>
    <cfRule type="cellIs" dxfId="602" priority="610" stopIfTrue="1" operator="greaterThan">
      <formula>$B156</formula>
    </cfRule>
  </conditionalFormatting>
  <conditionalFormatting sqref="P154">
    <cfRule type="cellIs" dxfId="601" priority="611" stopIfTrue="1" operator="lessThanOrEqual">
      <formula>$B$6</formula>
    </cfRule>
    <cfRule type="cellIs" dxfId="600" priority="612" stopIfTrue="1" operator="greaterThan">
      <formula>$B$6</formula>
    </cfRule>
  </conditionalFormatting>
  <conditionalFormatting sqref="P157">
    <cfRule type="cellIs" dxfId="599" priority="599" stopIfTrue="1" operator="greaterThan">
      <formula>$B157</formula>
    </cfRule>
    <cfRule type="cellIs" dxfId="598" priority="600" stopIfTrue="1" operator="lessThanOrEqual">
      <formula>$B157</formula>
    </cfRule>
  </conditionalFormatting>
  <conditionalFormatting sqref="Q157:AB157">
    <cfRule type="cellIs" dxfId="597" priority="587" stopIfTrue="1" operator="greaterThan">
      <formula>$B157</formula>
    </cfRule>
    <cfRule type="cellIs" dxfId="596" priority="588" stopIfTrue="1" operator="lessThanOrEqual">
      <formula>$B157</formula>
    </cfRule>
  </conditionalFormatting>
  <conditionalFormatting sqref="Q152:AB152">
    <cfRule type="cellIs" dxfId="595" priority="589" stopIfTrue="1" operator="greaterThanOrEqual">
      <formula>$B$4</formula>
    </cfRule>
    <cfRule type="cellIs" dxfId="594" priority="590" stopIfTrue="1" operator="lessThan">
      <formula>$B$4</formula>
    </cfRule>
  </conditionalFormatting>
  <conditionalFormatting sqref="Q153:AB153">
    <cfRule type="cellIs" dxfId="593" priority="591" stopIfTrue="1" operator="greaterThanOrEqual">
      <formula>$B$5</formula>
    </cfRule>
    <cfRule type="cellIs" dxfId="592" priority="592" stopIfTrue="1" operator="lessThan">
      <formula>$B$5</formula>
    </cfRule>
  </conditionalFormatting>
  <conditionalFormatting sqref="Q158:AB158">
    <cfRule type="cellIs" dxfId="591" priority="593" stopIfTrue="1" operator="greaterThanOrEqual">
      <formula>$B158</formula>
    </cfRule>
    <cfRule type="cellIs" dxfId="590" priority="594" stopIfTrue="1" operator="lessThan">
      <formula>$B158</formula>
    </cfRule>
  </conditionalFormatting>
  <conditionalFormatting sqref="Q156:AB156">
    <cfRule type="cellIs" dxfId="589" priority="595" stopIfTrue="1" operator="lessThanOrEqual">
      <formula>$B156</formula>
    </cfRule>
    <cfRule type="cellIs" dxfId="588" priority="596" stopIfTrue="1" operator="greaterThan">
      <formula>$B156</formula>
    </cfRule>
  </conditionalFormatting>
  <conditionalFormatting sqref="Q154:AB154">
    <cfRule type="cellIs" dxfId="587" priority="597" stopIfTrue="1" operator="lessThanOrEqual">
      <formula>$B$6</formula>
    </cfRule>
    <cfRule type="cellIs" dxfId="586" priority="598" stopIfTrue="1" operator="greaterThan">
      <formula>$B$6</formula>
    </cfRule>
  </conditionalFormatting>
  <conditionalFormatting sqref="Q157:AB157">
    <cfRule type="cellIs" dxfId="585" priority="585" stopIfTrue="1" operator="greaterThan">
      <formula>$B157</formula>
    </cfRule>
    <cfRule type="cellIs" dxfId="584" priority="586" stopIfTrue="1" operator="lessThanOrEqual">
      <formula>$B157</formula>
    </cfRule>
  </conditionalFormatting>
  <conditionalFormatting sqref="P167">
    <cfRule type="cellIs" dxfId="583" priority="573" stopIfTrue="1" operator="greaterThan">
      <formula>$B167</formula>
    </cfRule>
    <cfRule type="cellIs" dxfId="582" priority="574" stopIfTrue="1" operator="lessThanOrEqual">
      <formula>$B167</formula>
    </cfRule>
  </conditionalFormatting>
  <conditionalFormatting sqref="P162">
    <cfRule type="cellIs" dxfId="581" priority="575" stopIfTrue="1" operator="greaterThanOrEqual">
      <formula>$B$4</formula>
    </cfRule>
    <cfRule type="cellIs" dxfId="580" priority="576" stopIfTrue="1" operator="lessThan">
      <formula>$B$4</formula>
    </cfRule>
  </conditionalFormatting>
  <conditionalFormatting sqref="P163">
    <cfRule type="cellIs" dxfId="579" priority="577" stopIfTrue="1" operator="greaterThanOrEqual">
      <formula>$B$5</formula>
    </cfRule>
    <cfRule type="cellIs" dxfId="578" priority="578" stopIfTrue="1" operator="lessThan">
      <formula>$B$5</formula>
    </cfRule>
  </conditionalFormatting>
  <conditionalFormatting sqref="P168">
    <cfRule type="cellIs" dxfId="577" priority="579" stopIfTrue="1" operator="greaterThanOrEqual">
      <formula>$B168</formula>
    </cfRule>
    <cfRule type="cellIs" dxfId="576" priority="580" stopIfTrue="1" operator="lessThan">
      <formula>$B168</formula>
    </cfRule>
  </conditionalFormatting>
  <conditionalFormatting sqref="P166">
    <cfRule type="cellIs" dxfId="575" priority="581" stopIfTrue="1" operator="lessThanOrEqual">
      <formula>$B166</formula>
    </cfRule>
    <cfRule type="cellIs" dxfId="574" priority="582" stopIfTrue="1" operator="greaterThan">
      <formula>$B166</formula>
    </cfRule>
  </conditionalFormatting>
  <conditionalFormatting sqref="P164">
    <cfRule type="cellIs" dxfId="573" priority="583" stopIfTrue="1" operator="lessThanOrEqual">
      <formula>$B$6</formula>
    </cfRule>
    <cfRule type="cellIs" dxfId="572" priority="584" stopIfTrue="1" operator="greaterThan">
      <formula>$B$6</formula>
    </cfRule>
  </conditionalFormatting>
  <conditionalFormatting sqref="P167">
    <cfRule type="cellIs" dxfId="571" priority="571" stopIfTrue="1" operator="greaterThan">
      <formula>$B167</formula>
    </cfRule>
    <cfRule type="cellIs" dxfId="570" priority="572" stopIfTrue="1" operator="lessThanOrEqual">
      <formula>$B167</formula>
    </cfRule>
  </conditionalFormatting>
  <conditionalFormatting sqref="Q167:AB167">
    <cfRule type="cellIs" dxfId="569" priority="559" stopIfTrue="1" operator="greaterThan">
      <formula>$B167</formula>
    </cfRule>
    <cfRule type="cellIs" dxfId="568" priority="560" stopIfTrue="1" operator="lessThanOrEqual">
      <formula>$B167</formula>
    </cfRule>
  </conditionalFormatting>
  <conditionalFormatting sqref="Q162:AB162">
    <cfRule type="cellIs" dxfId="567" priority="561" stopIfTrue="1" operator="greaterThanOrEqual">
      <formula>$B$4</formula>
    </cfRule>
    <cfRule type="cellIs" dxfId="566" priority="562" stopIfTrue="1" operator="lessThan">
      <formula>$B$4</formula>
    </cfRule>
  </conditionalFormatting>
  <conditionalFormatting sqref="Q163:AB163">
    <cfRule type="cellIs" dxfId="565" priority="563" stopIfTrue="1" operator="greaterThanOrEqual">
      <formula>$B$5</formula>
    </cfRule>
    <cfRule type="cellIs" dxfId="564" priority="564" stopIfTrue="1" operator="lessThan">
      <formula>$B$5</formula>
    </cfRule>
  </conditionalFormatting>
  <conditionalFormatting sqref="Q168:AB168">
    <cfRule type="cellIs" dxfId="563" priority="565" stopIfTrue="1" operator="greaterThanOrEqual">
      <formula>$B168</formula>
    </cfRule>
    <cfRule type="cellIs" dxfId="562" priority="566" stopIfTrue="1" operator="lessThan">
      <formula>$B168</formula>
    </cfRule>
  </conditionalFormatting>
  <conditionalFormatting sqref="Q166:AB166">
    <cfRule type="cellIs" dxfId="561" priority="567" stopIfTrue="1" operator="lessThanOrEqual">
      <formula>$B166</formula>
    </cfRule>
    <cfRule type="cellIs" dxfId="560" priority="568" stopIfTrue="1" operator="greaterThan">
      <formula>$B166</formula>
    </cfRule>
  </conditionalFormatting>
  <conditionalFormatting sqref="Q164:AB164">
    <cfRule type="cellIs" dxfId="559" priority="569" stopIfTrue="1" operator="lessThanOrEqual">
      <formula>$B$6</formula>
    </cfRule>
    <cfRule type="cellIs" dxfId="558" priority="570" stopIfTrue="1" operator="greaterThan">
      <formula>$B$6</formula>
    </cfRule>
  </conditionalFormatting>
  <conditionalFormatting sqref="Q167:AB167">
    <cfRule type="cellIs" dxfId="557" priority="557" stopIfTrue="1" operator="greaterThan">
      <formula>$B167</formula>
    </cfRule>
    <cfRule type="cellIs" dxfId="556" priority="558" stopIfTrue="1" operator="lessThanOrEqual">
      <formula>$B167</formula>
    </cfRule>
  </conditionalFormatting>
  <conditionalFormatting sqref="P177">
    <cfRule type="cellIs" dxfId="555" priority="545" stopIfTrue="1" operator="greaterThan">
      <formula>$B177</formula>
    </cfRule>
    <cfRule type="cellIs" dxfId="554" priority="546" stopIfTrue="1" operator="lessThanOrEqual">
      <formula>$B177</formula>
    </cfRule>
  </conditionalFormatting>
  <conditionalFormatting sqref="P172">
    <cfRule type="cellIs" dxfId="553" priority="547" stopIfTrue="1" operator="greaterThanOrEqual">
      <formula>$B$4</formula>
    </cfRule>
    <cfRule type="cellIs" dxfId="552" priority="548" stopIfTrue="1" operator="lessThan">
      <formula>$B$4</formula>
    </cfRule>
  </conditionalFormatting>
  <conditionalFormatting sqref="P173">
    <cfRule type="cellIs" dxfId="551" priority="549" stopIfTrue="1" operator="greaterThanOrEqual">
      <formula>$B$5</formula>
    </cfRule>
    <cfRule type="cellIs" dxfId="550" priority="550" stopIfTrue="1" operator="lessThan">
      <formula>$B$5</formula>
    </cfRule>
  </conditionalFormatting>
  <conditionalFormatting sqref="P178">
    <cfRule type="cellIs" dxfId="549" priority="551" stopIfTrue="1" operator="greaterThanOrEqual">
      <formula>$B178</formula>
    </cfRule>
    <cfRule type="cellIs" dxfId="548" priority="552" stopIfTrue="1" operator="lessThan">
      <formula>$B178</formula>
    </cfRule>
  </conditionalFormatting>
  <conditionalFormatting sqref="P176">
    <cfRule type="cellIs" dxfId="547" priority="553" stopIfTrue="1" operator="lessThanOrEqual">
      <formula>$B176</formula>
    </cfRule>
    <cfRule type="cellIs" dxfId="546" priority="554" stopIfTrue="1" operator="greaterThan">
      <formula>$B176</formula>
    </cfRule>
  </conditionalFormatting>
  <conditionalFormatting sqref="P174">
    <cfRule type="cellIs" dxfId="545" priority="555" stopIfTrue="1" operator="lessThanOrEqual">
      <formula>$B$6</formula>
    </cfRule>
    <cfRule type="cellIs" dxfId="544" priority="556" stopIfTrue="1" operator="greaterThan">
      <formula>$B$6</formula>
    </cfRule>
  </conditionalFormatting>
  <conditionalFormatting sqref="P177">
    <cfRule type="cellIs" dxfId="543" priority="543" stopIfTrue="1" operator="greaterThan">
      <formula>$B177</formula>
    </cfRule>
    <cfRule type="cellIs" dxfId="542" priority="544" stopIfTrue="1" operator="lessThanOrEqual">
      <formula>$B177</formula>
    </cfRule>
  </conditionalFormatting>
  <conditionalFormatting sqref="Q177:AB177">
    <cfRule type="cellIs" dxfId="541" priority="531" stopIfTrue="1" operator="greaterThan">
      <formula>$B177</formula>
    </cfRule>
    <cfRule type="cellIs" dxfId="540" priority="532" stopIfTrue="1" operator="lessThanOrEqual">
      <formula>$B177</formula>
    </cfRule>
  </conditionalFormatting>
  <conditionalFormatting sqref="Q172:AB172">
    <cfRule type="cellIs" dxfId="539" priority="533" stopIfTrue="1" operator="greaterThanOrEqual">
      <formula>$B$4</formula>
    </cfRule>
    <cfRule type="cellIs" dxfId="538" priority="534" stopIfTrue="1" operator="lessThan">
      <formula>$B$4</formula>
    </cfRule>
  </conditionalFormatting>
  <conditionalFormatting sqref="Q173:AB173">
    <cfRule type="cellIs" dxfId="537" priority="535" stopIfTrue="1" operator="greaterThanOrEqual">
      <formula>$B$5</formula>
    </cfRule>
    <cfRule type="cellIs" dxfId="536" priority="536" stopIfTrue="1" operator="lessThan">
      <formula>$B$5</formula>
    </cfRule>
  </conditionalFormatting>
  <conditionalFormatting sqref="Q178:AB178">
    <cfRule type="cellIs" dxfId="535" priority="537" stopIfTrue="1" operator="greaterThanOrEqual">
      <formula>$B178</formula>
    </cfRule>
    <cfRule type="cellIs" dxfId="534" priority="538" stopIfTrue="1" operator="lessThan">
      <formula>$B178</formula>
    </cfRule>
  </conditionalFormatting>
  <conditionalFormatting sqref="Q176:AB176">
    <cfRule type="cellIs" dxfId="533" priority="539" stopIfTrue="1" operator="lessThanOrEqual">
      <formula>$B176</formula>
    </cfRule>
    <cfRule type="cellIs" dxfId="532" priority="540" stopIfTrue="1" operator="greaterThan">
      <formula>$B176</formula>
    </cfRule>
  </conditionalFormatting>
  <conditionalFormatting sqref="Q174:AB174">
    <cfRule type="cellIs" dxfId="531" priority="541" stopIfTrue="1" operator="lessThanOrEqual">
      <formula>$B$6</formula>
    </cfRule>
    <cfRule type="cellIs" dxfId="530" priority="542" stopIfTrue="1" operator="greaterThan">
      <formula>$B$6</formula>
    </cfRule>
  </conditionalFormatting>
  <conditionalFormatting sqref="Q177:AB177">
    <cfRule type="cellIs" dxfId="529" priority="529" stopIfTrue="1" operator="greaterThan">
      <formula>$B177</formula>
    </cfRule>
    <cfRule type="cellIs" dxfId="528" priority="530" stopIfTrue="1" operator="lessThanOrEqual">
      <formula>$B177</formula>
    </cfRule>
  </conditionalFormatting>
  <conditionalFormatting sqref="P187">
    <cfRule type="cellIs" dxfId="527" priority="517" stopIfTrue="1" operator="greaterThan">
      <formula>$B187</formula>
    </cfRule>
    <cfRule type="cellIs" dxfId="526" priority="518" stopIfTrue="1" operator="lessThanOrEqual">
      <formula>$B187</formula>
    </cfRule>
  </conditionalFormatting>
  <conditionalFormatting sqref="P182">
    <cfRule type="cellIs" dxfId="525" priority="519" stopIfTrue="1" operator="greaterThanOrEqual">
      <formula>$B$4</formula>
    </cfRule>
    <cfRule type="cellIs" dxfId="524" priority="520" stopIfTrue="1" operator="lessThan">
      <formula>$B$4</formula>
    </cfRule>
  </conditionalFormatting>
  <conditionalFormatting sqref="P183">
    <cfRule type="cellIs" dxfId="523" priority="521" stopIfTrue="1" operator="greaterThanOrEqual">
      <formula>$B$5</formula>
    </cfRule>
    <cfRule type="cellIs" dxfId="522" priority="522" stopIfTrue="1" operator="lessThan">
      <formula>$B$5</formula>
    </cfRule>
  </conditionalFormatting>
  <conditionalFormatting sqref="P188">
    <cfRule type="cellIs" dxfId="521" priority="523" stopIfTrue="1" operator="greaterThanOrEqual">
      <formula>$B188</formula>
    </cfRule>
    <cfRule type="cellIs" dxfId="520" priority="524" stopIfTrue="1" operator="lessThan">
      <formula>$B188</formula>
    </cfRule>
  </conditionalFormatting>
  <conditionalFormatting sqref="P186">
    <cfRule type="cellIs" dxfId="519" priority="525" stopIfTrue="1" operator="lessThanOrEqual">
      <formula>$B186</formula>
    </cfRule>
    <cfRule type="cellIs" dxfId="518" priority="526" stopIfTrue="1" operator="greaterThan">
      <formula>$B186</formula>
    </cfRule>
  </conditionalFormatting>
  <conditionalFormatting sqref="P184">
    <cfRule type="cellIs" dxfId="517" priority="527" stopIfTrue="1" operator="lessThanOrEqual">
      <formula>$B$6</formula>
    </cfRule>
    <cfRule type="cellIs" dxfId="516" priority="528" stopIfTrue="1" operator="greaterThan">
      <formula>$B$6</formula>
    </cfRule>
  </conditionalFormatting>
  <conditionalFormatting sqref="P187">
    <cfRule type="cellIs" dxfId="515" priority="515" stopIfTrue="1" operator="greaterThan">
      <formula>$B187</formula>
    </cfRule>
    <cfRule type="cellIs" dxfId="514" priority="516" stopIfTrue="1" operator="lessThanOrEqual">
      <formula>$B187</formula>
    </cfRule>
  </conditionalFormatting>
  <conditionalFormatting sqref="Q187:AB187">
    <cfRule type="cellIs" dxfId="513" priority="503" stopIfTrue="1" operator="greaterThan">
      <formula>$B187</formula>
    </cfRule>
    <cfRule type="cellIs" dxfId="512" priority="504" stopIfTrue="1" operator="lessThanOrEqual">
      <formula>$B187</formula>
    </cfRule>
  </conditionalFormatting>
  <conditionalFormatting sqref="Q182:AB182">
    <cfRule type="cellIs" dxfId="511" priority="505" stopIfTrue="1" operator="greaterThanOrEqual">
      <formula>$B$4</formula>
    </cfRule>
    <cfRule type="cellIs" dxfId="510" priority="506" stopIfTrue="1" operator="lessThan">
      <formula>$B$4</formula>
    </cfRule>
  </conditionalFormatting>
  <conditionalFormatting sqref="Q183:AB183">
    <cfRule type="cellIs" dxfId="509" priority="507" stopIfTrue="1" operator="greaterThanOrEqual">
      <formula>$B$5</formula>
    </cfRule>
    <cfRule type="cellIs" dxfId="508" priority="508" stopIfTrue="1" operator="lessThan">
      <formula>$B$5</formula>
    </cfRule>
  </conditionalFormatting>
  <conditionalFormatting sqref="Q188:AB188">
    <cfRule type="cellIs" dxfId="507" priority="509" stopIfTrue="1" operator="greaterThanOrEqual">
      <formula>$B188</formula>
    </cfRule>
    <cfRule type="cellIs" dxfId="506" priority="510" stopIfTrue="1" operator="lessThan">
      <formula>$B188</formula>
    </cfRule>
  </conditionalFormatting>
  <conditionalFormatting sqref="Q186:AB186">
    <cfRule type="cellIs" dxfId="505" priority="511" stopIfTrue="1" operator="lessThanOrEqual">
      <formula>$B186</formula>
    </cfRule>
    <cfRule type="cellIs" dxfId="504" priority="512" stopIfTrue="1" operator="greaterThan">
      <formula>$B186</formula>
    </cfRule>
  </conditionalFormatting>
  <conditionalFormatting sqref="Q184:AB184">
    <cfRule type="cellIs" dxfId="503" priority="513" stopIfTrue="1" operator="lessThanOrEqual">
      <formula>$B$6</formula>
    </cfRule>
    <cfRule type="cellIs" dxfId="502" priority="514" stopIfTrue="1" operator="greaterThan">
      <formula>$B$6</formula>
    </cfRule>
  </conditionalFormatting>
  <conditionalFormatting sqref="Q187:AB187">
    <cfRule type="cellIs" dxfId="501" priority="501" stopIfTrue="1" operator="greaterThan">
      <formula>$B187</formula>
    </cfRule>
    <cfRule type="cellIs" dxfId="500" priority="502" stopIfTrue="1" operator="lessThanOrEqual">
      <formula>$B187</formula>
    </cfRule>
  </conditionalFormatting>
  <conditionalFormatting sqref="P197">
    <cfRule type="cellIs" dxfId="499" priority="489" stopIfTrue="1" operator="greaterThan">
      <formula>$B197</formula>
    </cfRule>
    <cfRule type="cellIs" dxfId="498" priority="490" stopIfTrue="1" operator="lessThanOrEqual">
      <formula>$B197</formula>
    </cfRule>
  </conditionalFormatting>
  <conditionalFormatting sqref="P192">
    <cfRule type="cellIs" dxfId="497" priority="491" stopIfTrue="1" operator="greaterThanOrEqual">
      <formula>$B$4</formula>
    </cfRule>
    <cfRule type="cellIs" dxfId="496" priority="492" stopIfTrue="1" operator="lessThan">
      <formula>$B$4</formula>
    </cfRule>
  </conditionalFormatting>
  <conditionalFormatting sqref="P193">
    <cfRule type="cellIs" dxfId="495" priority="493" stopIfTrue="1" operator="greaterThanOrEqual">
      <formula>$B$5</formula>
    </cfRule>
    <cfRule type="cellIs" dxfId="494" priority="494" stopIfTrue="1" operator="lessThan">
      <formula>$B$5</formula>
    </cfRule>
  </conditionalFormatting>
  <conditionalFormatting sqref="P198">
    <cfRule type="cellIs" dxfId="493" priority="495" stopIfTrue="1" operator="greaterThanOrEqual">
      <formula>$B198</formula>
    </cfRule>
    <cfRule type="cellIs" dxfId="492" priority="496" stopIfTrue="1" operator="lessThan">
      <formula>$B198</formula>
    </cfRule>
  </conditionalFormatting>
  <conditionalFormatting sqref="P196">
    <cfRule type="cellIs" dxfId="491" priority="497" stopIfTrue="1" operator="lessThanOrEqual">
      <formula>$B196</formula>
    </cfRule>
    <cfRule type="cellIs" dxfId="490" priority="498" stopIfTrue="1" operator="greaterThan">
      <formula>$B196</formula>
    </cfRule>
  </conditionalFormatting>
  <conditionalFormatting sqref="P194">
    <cfRule type="cellIs" dxfId="489" priority="499" stopIfTrue="1" operator="lessThanOrEqual">
      <formula>$B$6</formula>
    </cfRule>
    <cfRule type="cellIs" dxfId="488" priority="500" stopIfTrue="1" operator="greaterThan">
      <formula>$B$6</formula>
    </cfRule>
  </conditionalFormatting>
  <conditionalFormatting sqref="P197">
    <cfRule type="cellIs" dxfId="487" priority="487" stopIfTrue="1" operator="greaterThan">
      <formula>$B197</formula>
    </cfRule>
    <cfRule type="cellIs" dxfId="486" priority="488" stopIfTrue="1" operator="lessThanOrEqual">
      <formula>$B197</formula>
    </cfRule>
  </conditionalFormatting>
  <conditionalFormatting sqref="Q197:AB197">
    <cfRule type="cellIs" dxfId="485" priority="475" stopIfTrue="1" operator="greaterThan">
      <formula>$B197</formula>
    </cfRule>
    <cfRule type="cellIs" dxfId="484" priority="476" stopIfTrue="1" operator="lessThanOrEqual">
      <formula>$B197</formula>
    </cfRule>
  </conditionalFormatting>
  <conditionalFormatting sqref="Q192:AB192">
    <cfRule type="cellIs" dxfId="483" priority="477" stopIfTrue="1" operator="greaterThanOrEqual">
      <formula>$B$4</formula>
    </cfRule>
    <cfRule type="cellIs" dxfId="482" priority="478" stopIfTrue="1" operator="lessThan">
      <formula>$B$4</formula>
    </cfRule>
  </conditionalFormatting>
  <conditionalFormatting sqref="Q193:AB193">
    <cfRule type="cellIs" dxfId="481" priority="479" stopIfTrue="1" operator="greaterThanOrEqual">
      <formula>$B$5</formula>
    </cfRule>
    <cfRule type="cellIs" dxfId="480" priority="480" stopIfTrue="1" operator="lessThan">
      <formula>$B$5</formula>
    </cfRule>
  </conditionalFormatting>
  <conditionalFormatting sqref="Q198:AB198">
    <cfRule type="cellIs" dxfId="479" priority="481" stopIfTrue="1" operator="greaterThanOrEqual">
      <formula>$B198</formula>
    </cfRule>
    <cfRule type="cellIs" dxfId="478" priority="482" stopIfTrue="1" operator="lessThan">
      <formula>$B198</formula>
    </cfRule>
  </conditionalFormatting>
  <conditionalFormatting sqref="Q196:AB196">
    <cfRule type="cellIs" dxfId="477" priority="483" stopIfTrue="1" operator="lessThanOrEqual">
      <formula>$B196</formula>
    </cfRule>
    <cfRule type="cellIs" dxfId="476" priority="484" stopIfTrue="1" operator="greaterThan">
      <formula>$B196</formula>
    </cfRule>
  </conditionalFormatting>
  <conditionalFormatting sqref="Q194:AB194">
    <cfRule type="cellIs" dxfId="475" priority="485" stopIfTrue="1" operator="lessThanOrEqual">
      <formula>$B$6</formula>
    </cfRule>
    <cfRule type="cellIs" dxfId="474" priority="486" stopIfTrue="1" operator="greaterThan">
      <formula>$B$6</formula>
    </cfRule>
  </conditionalFormatting>
  <conditionalFormatting sqref="Q197:AB197">
    <cfRule type="cellIs" dxfId="473" priority="473" stopIfTrue="1" operator="greaterThan">
      <formula>$B197</formula>
    </cfRule>
    <cfRule type="cellIs" dxfId="472" priority="474" stopIfTrue="1" operator="lessThanOrEqual">
      <formula>$B197</formula>
    </cfRule>
  </conditionalFormatting>
  <conditionalFormatting sqref="P207">
    <cfRule type="cellIs" dxfId="471" priority="461" stopIfTrue="1" operator="greaterThan">
      <formula>$B207</formula>
    </cfRule>
    <cfRule type="cellIs" dxfId="470" priority="462" stopIfTrue="1" operator="lessThanOrEqual">
      <formula>$B207</formula>
    </cfRule>
  </conditionalFormatting>
  <conditionalFormatting sqref="P202">
    <cfRule type="cellIs" dxfId="469" priority="463" stopIfTrue="1" operator="greaterThanOrEqual">
      <formula>$B$4</formula>
    </cfRule>
    <cfRule type="cellIs" dxfId="468" priority="464" stopIfTrue="1" operator="lessThan">
      <formula>$B$4</formula>
    </cfRule>
  </conditionalFormatting>
  <conditionalFormatting sqref="P203">
    <cfRule type="cellIs" dxfId="467" priority="465" stopIfTrue="1" operator="greaterThanOrEqual">
      <formula>$B$5</formula>
    </cfRule>
    <cfRule type="cellIs" dxfId="466" priority="466" stopIfTrue="1" operator="lessThan">
      <formula>$B$5</formula>
    </cfRule>
  </conditionalFormatting>
  <conditionalFormatting sqref="P208">
    <cfRule type="cellIs" dxfId="465" priority="467" stopIfTrue="1" operator="greaterThanOrEqual">
      <formula>$B208</formula>
    </cfRule>
    <cfRule type="cellIs" dxfId="464" priority="468" stopIfTrue="1" operator="lessThan">
      <formula>$B208</formula>
    </cfRule>
  </conditionalFormatting>
  <conditionalFormatting sqref="P206">
    <cfRule type="cellIs" dxfId="463" priority="469" stopIfTrue="1" operator="lessThanOrEqual">
      <formula>$B206</formula>
    </cfRule>
    <cfRule type="cellIs" dxfId="462" priority="470" stopIfTrue="1" operator="greaterThan">
      <formula>$B206</formula>
    </cfRule>
  </conditionalFormatting>
  <conditionalFormatting sqref="P204">
    <cfRule type="cellIs" dxfId="461" priority="471" stopIfTrue="1" operator="lessThanOrEqual">
      <formula>$B$6</formula>
    </cfRule>
    <cfRule type="cellIs" dxfId="460" priority="472" stopIfTrue="1" operator="greaterThan">
      <formula>$B$6</formula>
    </cfRule>
  </conditionalFormatting>
  <conditionalFormatting sqref="P207">
    <cfRule type="cellIs" dxfId="459" priority="459" stopIfTrue="1" operator="greaterThan">
      <formula>$B207</formula>
    </cfRule>
    <cfRule type="cellIs" dxfId="458" priority="460" stopIfTrue="1" operator="lessThanOrEqual">
      <formula>$B207</formula>
    </cfRule>
  </conditionalFormatting>
  <conditionalFormatting sqref="Q207:AB207">
    <cfRule type="cellIs" dxfId="457" priority="447" stopIfTrue="1" operator="greaterThan">
      <formula>$B207</formula>
    </cfRule>
    <cfRule type="cellIs" dxfId="456" priority="448" stopIfTrue="1" operator="lessThanOrEqual">
      <formula>$B207</formula>
    </cfRule>
  </conditionalFormatting>
  <conditionalFormatting sqref="Q202:AB202">
    <cfRule type="cellIs" dxfId="455" priority="449" stopIfTrue="1" operator="greaterThanOrEqual">
      <formula>$B$4</formula>
    </cfRule>
    <cfRule type="cellIs" dxfId="454" priority="450" stopIfTrue="1" operator="lessThan">
      <formula>$B$4</formula>
    </cfRule>
  </conditionalFormatting>
  <conditionalFormatting sqref="Q203:AB203">
    <cfRule type="cellIs" dxfId="453" priority="451" stopIfTrue="1" operator="greaterThanOrEqual">
      <formula>$B$5</formula>
    </cfRule>
    <cfRule type="cellIs" dxfId="452" priority="452" stopIfTrue="1" operator="lessThan">
      <formula>$B$5</formula>
    </cfRule>
  </conditionalFormatting>
  <conditionalFormatting sqref="Q208:AB208">
    <cfRule type="cellIs" dxfId="451" priority="453" stopIfTrue="1" operator="greaterThanOrEqual">
      <formula>$B208</formula>
    </cfRule>
    <cfRule type="cellIs" dxfId="450" priority="454" stopIfTrue="1" operator="lessThan">
      <formula>$B208</formula>
    </cfRule>
  </conditionalFormatting>
  <conditionalFormatting sqref="Q206:AB206">
    <cfRule type="cellIs" dxfId="449" priority="455" stopIfTrue="1" operator="lessThanOrEqual">
      <formula>$B206</formula>
    </cfRule>
    <cfRule type="cellIs" dxfId="448" priority="456" stopIfTrue="1" operator="greaterThan">
      <formula>$B206</formula>
    </cfRule>
  </conditionalFormatting>
  <conditionalFormatting sqref="Q204:AB204">
    <cfRule type="cellIs" dxfId="447" priority="457" stopIfTrue="1" operator="lessThanOrEqual">
      <formula>$B$6</formula>
    </cfRule>
    <cfRule type="cellIs" dxfId="446" priority="458" stopIfTrue="1" operator="greaterThan">
      <formula>$B$6</formula>
    </cfRule>
  </conditionalFormatting>
  <conditionalFormatting sqref="Q207:AB207">
    <cfRule type="cellIs" dxfId="445" priority="445" stopIfTrue="1" operator="greaterThan">
      <formula>$B207</formula>
    </cfRule>
    <cfRule type="cellIs" dxfId="444" priority="446" stopIfTrue="1" operator="lessThanOrEqual">
      <formula>$B207</formula>
    </cfRule>
  </conditionalFormatting>
  <conditionalFormatting sqref="P217">
    <cfRule type="cellIs" dxfId="443" priority="433" stopIfTrue="1" operator="greaterThan">
      <formula>$B217</formula>
    </cfRule>
    <cfRule type="cellIs" dxfId="442" priority="434" stopIfTrue="1" operator="lessThanOrEqual">
      <formula>$B217</formula>
    </cfRule>
  </conditionalFormatting>
  <conditionalFormatting sqref="P212">
    <cfRule type="cellIs" dxfId="441" priority="435" stopIfTrue="1" operator="greaterThanOrEqual">
      <formula>$B$4</formula>
    </cfRule>
    <cfRule type="cellIs" dxfId="440" priority="436" stopIfTrue="1" operator="lessThan">
      <formula>$B$4</formula>
    </cfRule>
  </conditionalFormatting>
  <conditionalFormatting sqref="P213">
    <cfRule type="cellIs" dxfId="439" priority="437" stopIfTrue="1" operator="greaterThanOrEqual">
      <formula>$B$5</formula>
    </cfRule>
    <cfRule type="cellIs" dxfId="438" priority="438" stopIfTrue="1" operator="lessThan">
      <formula>$B$5</formula>
    </cfRule>
  </conditionalFormatting>
  <conditionalFormatting sqref="P218">
    <cfRule type="cellIs" dxfId="437" priority="439" stopIfTrue="1" operator="greaterThanOrEqual">
      <formula>$B218</formula>
    </cfRule>
    <cfRule type="cellIs" dxfId="436" priority="440" stopIfTrue="1" operator="lessThan">
      <formula>$B218</formula>
    </cfRule>
  </conditionalFormatting>
  <conditionalFormatting sqref="P216">
    <cfRule type="cellIs" dxfId="435" priority="441" stopIfTrue="1" operator="lessThanOrEqual">
      <formula>$B216</formula>
    </cfRule>
    <cfRule type="cellIs" dxfId="434" priority="442" stopIfTrue="1" operator="greaterThan">
      <formula>$B216</formula>
    </cfRule>
  </conditionalFormatting>
  <conditionalFormatting sqref="P214">
    <cfRule type="cellIs" dxfId="433" priority="443" stopIfTrue="1" operator="lessThanOrEqual">
      <formula>$B$6</formula>
    </cfRule>
    <cfRule type="cellIs" dxfId="432" priority="444" stopIfTrue="1" operator="greaterThan">
      <formula>$B$6</formula>
    </cfRule>
  </conditionalFormatting>
  <conditionalFormatting sqref="P217">
    <cfRule type="cellIs" dxfId="431" priority="431" stopIfTrue="1" operator="greaterThan">
      <formula>$B217</formula>
    </cfRule>
    <cfRule type="cellIs" dxfId="430" priority="432" stopIfTrue="1" operator="lessThanOrEqual">
      <formula>$B217</formula>
    </cfRule>
  </conditionalFormatting>
  <conditionalFormatting sqref="Q217:AB217">
    <cfRule type="cellIs" dxfId="429" priority="419" stopIfTrue="1" operator="greaterThan">
      <formula>$B217</formula>
    </cfRule>
    <cfRule type="cellIs" dxfId="428" priority="420" stopIfTrue="1" operator="lessThanOrEqual">
      <formula>$B217</formula>
    </cfRule>
  </conditionalFormatting>
  <conditionalFormatting sqref="Q212:AB212">
    <cfRule type="cellIs" dxfId="427" priority="421" stopIfTrue="1" operator="greaterThanOrEqual">
      <formula>$B$4</formula>
    </cfRule>
    <cfRule type="cellIs" dxfId="426" priority="422" stopIfTrue="1" operator="lessThan">
      <formula>$B$4</formula>
    </cfRule>
  </conditionalFormatting>
  <conditionalFormatting sqref="Q213:AB213">
    <cfRule type="cellIs" dxfId="425" priority="423" stopIfTrue="1" operator="greaterThanOrEqual">
      <formula>$B$5</formula>
    </cfRule>
    <cfRule type="cellIs" dxfId="424" priority="424" stopIfTrue="1" operator="lessThan">
      <formula>$B$5</formula>
    </cfRule>
  </conditionalFormatting>
  <conditionalFormatting sqref="Q218:AB218">
    <cfRule type="cellIs" dxfId="423" priority="425" stopIfTrue="1" operator="greaterThanOrEqual">
      <formula>$B218</formula>
    </cfRule>
    <cfRule type="cellIs" dxfId="422" priority="426" stopIfTrue="1" operator="lessThan">
      <formula>$B218</formula>
    </cfRule>
  </conditionalFormatting>
  <conditionalFormatting sqref="Q216:AB216">
    <cfRule type="cellIs" dxfId="421" priority="427" stopIfTrue="1" operator="lessThanOrEqual">
      <formula>$B216</formula>
    </cfRule>
    <cfRule type="cellIs" dxfId="420" priority="428" stopIfTrue="1" operator="greaterThan">
      <formula>$B216</formula>
    </cfRule>
  </conditionalFormatting>
  <conditionalFormatting sqref="Q214:AB214">
    <cfRule type="cellIs" dxfId="419" priority="429" stopIfTrue="1" operator="lessThanOrEqual">
      <formula>$B$6</formula>
    </cfRule>
    <cfRule type="cellIs" dxfId="418" priority="430" stopIfTrue="1" operator="greaterThan">
      <formula>$B$6</formula>
    </cfRule>
  </conditionalFormatting>
  <conditionalFormatting sqref="Q217:AB217">
    <cfRule type="cellIs" dxfId="417" priority="417" stopIfTrue="1" operator="greaterThan">
      <formula>$B217</formula>
    </cfRule>
    <cfRule type="cellIs" dxfId="416" priority="418" stopIfTrue="1" operator="lessThanOrEqual">
      <formula>$B217</formula>
    </cfRule>
  </conditionalFormatting>
  <conditionalFormatting sqref="P227">
    <cfRule type="cellIs" dxfId="415" priority="405" stopIfTrue="1" operator="greaterThan">
      <formula>$B227</formula>
    </cfRule>
    <cfRule type="cellIs" dxfId="414" priority="406" stopIfTrue="1" operator="lessThanOrEqual">
      <formula>$B227</formula>
    </cfRule>
  </conditionalFormatting>
  <conditionalFormatting sqref="P222">
    <cfRule type="cellIs" dxfId="413" priority="407" stopIfTrue="1" operator="greaterThanOrEqual">
      <formula>$B$4</formula>
    </cfRule>
    <cfRule type="cellIs" dxfId="412" priority="408" stopIfTrue="1" operator="lessThan">
      <formula>$B$4</formula>
    </cfRule>
  </conditionalFormatting>
  <conditionalFormatting sqref="P223">
    <cfRule type="cellIs" dxfId="411" priority="409" stopIfTrue="1" operator="greaterThanOrEqual">
      <formula>$B$5</formula>
    </cfRule>
    <cfRule type="cellIs" dxfId="410" priority="410" stopIfTrue="1" operator="lessThan">
      <formula>$B$5</formula>
    </cfRule>
  </conditionalFormatting>
  <conditionalFormatting sqref="P228">
    <cfRule type="cellIs" dxfId="409" priority="411" stopIfTrue="1" operator="greaterThanOrEqual">
      <formula>$B228</formula>
    </cfRule>
    <cfRule type="cellIs" dxfId="408" priority="412" stopIfTrue="1" operator="lessThan">
      <formula>$B228</formula>
    </cfRule>
  </conditionalFormatting>
  <conditionalFormatting sqref="P226">
    <cfRule type="cellIs" dxfId="407" priority="413" stopIfTrue="1" operator="lessThanOrEqual">
      <formula>$B226</formula>
    </cfRule>
    <cfRule type="cellIs" dxfId="406" priority="414" stopIfTrue="1" operator="greaterThan">
      <formula>$B226</formula>
    </cfRule>
  </conditionalFormatting>
  <conditionalFormatting sqref="P224">
    <cfRule type="cellIs" dxfId="405" priority="415" stopIfTrue="1" operator="lessThanOrEqual">
      <formula>$B$6</formula>
    </cfRule>
    <cfRule type="cellIs" dxfId="404" priority="416" stopIfTrue="1" operator="greaterThan">
      <formula>$B$6</formula>
    </cfRule>
  </conditionalFormatting>
  <conditionalFormatting sqref="P227">
    <cfRule type="cellIs" dxfId="403" priority="403" stopIfTrue="1" operator="greaterThan">
      <formula>$B227</formula>
    </cfRule>
    <cfRule type="cellIs" dxfId="402" priority="404" stopIfTrue="1" operator="lessThanOrEqual">
      <formula>$B227</formula>
    </cfRule>
  </conditionalFormatting>
  <conditionalFormatting sqref="Q227:AB227">
    <cfRule type="cellIs" dxfId="401" priority="391" stopIfTrue="1" operator="greaterThan">
      <formula>$B227</formula>
    </cfRule>
    <cfRule type="cellIs" dxfId="400" priority="392" stopIfTrue="1" operator="lessThanOrEqual">
      <formula>$B227</formula>
    </cfRule>
  </conditionalFormatting>
  <conditionalFormatting sqref="Q222:AB222">
    <cfRule type="cellIs" dxfId="399" priority="393" stopIfTrue="1" operator="greaterThanOrEqual">
      <formula>$B$4</formula>
    </cfRule>
    <cfRule type="cellIs" dxfId="398" priority="394" stopIfTrue="1" operator="lessThan">
      <formula>$B$4</formula>
    </cfRule>
  </conditionalFormatting>
  <conditionalFormatting sqref="Q223:AB223">
    <cfRule type="cellIs" dxfId="397" priority="395" stopIfTrue="1" operator="greaterThanOrEqual">
      <formula>$B$5</formula>
    </cfRule>
    <cfRule type="cellIs" dxfId="396" priority="396" stopIfTrue="1" operator="lessThan">
      <formula>$B$5</formula>
    </cfRule>
  </conditionalFormatting>
  <conditionalFormatting sqref="Q228:AB228">
    <cfRule type="cellIs" dxfId="395" priority="397" stopIfTrue="1" operator="greaterThanOrEqual">
      <formula>$B228</formula>
    </cfRule>
    <cfRule type="cellIs" dxfId="394" priority="398" stopIfTrue="1" operator="lessThan">
      <formula>$B228</formula>
    </cfRule>
  </conditionalFormatting>
  <conditionalFormatting sqref="Q226:AB226">
    <cfRule type="cellIs" dxfId="393" priority="399" stopIfTrue="1" operator="lessThanOrEqual">
      <formula>$B226</formula>
    </cfRule>
    <cfRule type="cellIs" dxfId="392" priority="400" stopIfTrue="1" operator="greaterThan">
      <formula>$B226</formula>
    </cfRule>
  </conditionalFormatting>
  <conditionalFormatting sqref="Q224:AB224">
    <cfRule type="cellIs" dxfId="391" priority="401" stopIfTrue="1" operator="lessThanOrEqual">
      <formula>$B$6</formula>
    </cfRule>
    <cfRule type="cellIs" dxfId="390" priority="402" stopIfTrue="1" operator="greaterThan">
      <formula>$B$6</formula>
    </cfRule>
  </conditionalFormatting>
  <conditionalFormatting sqref="Q227:AB227">
    <cfRule type="cellIs" dxfId="389" priority="389" stopIfTrue="1" operator="greaterThan">
      <formula>$B227</formula>
    </cfRule>
    <cfRule type="cellIs" dxfId="388" priority="390" stopIfTrue="1" operator="lessThanOrEqual">
      <formula>$B227</formula>
    </cfRule>
  </conditionalFormatting>
  <conditionalFormatting sqref="P239">
    <cfRule type="cellIs" dxfId="387" priority="377" stopIfTrue="1" operator="greaterThan">
      <formula>$B239</formula>
    </cfRule>
    <cfRule type="cellIs" dxfId="386" priority="378" stopIfTrue="1" operator="lessThanOrEqual">
      <formula>$B239</formula>
    </cfRule>
  </conditionalFormatting>
  <conditionalFormatting sqref="P234">
    <cfRule type="cellIs" dxfId="385" priority="379" stopIfTrue="1" operator="greaterThanOrEqual">
      <formula>$B$4</formula>
    </cfRule>
    <cfRule type="cellIs" dxfId="384" priority="380" stopIfTrue="1" operator="lessThan">
      <formula>$B$4</formula>
    </cfRule>
  </conditionalFormatting>
  <conditionalFormatting sqref="P235">
    <cfRule type="cellIs" dxfId="383" priority="381" stopIfTrue="1" operator="greaterThanOrEqual">
      <formula>$B$5</formula>
    </cfRule>
    <cfRule type="cellIs" dxfId="382" priority="382" stopIfTrue="1" operator="lessThan">
      <formula>$B$5</formula>
    </cfRule>
  </conditionalFormatting>
  <conditionalFormatting sqref="P240">
    <cfRule type="cellIs" dxfId="381" priority="383" stopIfTrue="1" operator="greaterThanOrEqual">
      <formula>$B240</formula>
    </cfRule>
    <cfRule type="cellIs" dxfId="380" priority="384" stopIfTrue="1" operator="lessThan">
      <formula>$B240</formula>
    </cfRule>
  </conditionalFormatting>
  <conditionalFormatting sqref="P238">
    <cfRule type="cellIs" dxfId="379" priority="385" stopIfTrue="1" operator="lessThanOrEqual">
      <formula>$B238</formula>
    </cfRule>
    <cfRule type="cellIs" dxfId="378" priority="386" stopIfTrue="1" operator="greaterThan">
      <formula>$B238</formula>
    </cfRule>
  </conditionalFormatting>
  <conditionalFormatting sqref="P236">
    <cfRule type="cellIs" dxfId="377" priority="387" stopIfTrue="1" operator="lessThanOrEqual">
      <formula>$B$6</formula>
    </cfRule>
    <cfRule type="cellIs" dxfId="376" priority="388" stopIfTrue="1" operator="greaterThan">
      <formula>$B$6</formula>
    </cfRule>
  </conditionalFormatting>
  <conditionalFormatting sqref="P239">
    <cfRule type="cellIs" dxfId="375" priority="375" stopIfTrue="1" operator="greaterThan">
      <formula>$B239</formula>
    </cfRule>
    <cfRule type="cellIs" dxfId="374" priority="376" stopIfTrue="1" operator="lessThanOrEqual">
      <formula>$B239</formula>
    </cfRule>
  </conditionalFormatting>
  <conditionalFormatting sqref="Q239:AB239">
    <cfRule type="cellIs" dxfId="373" priority="363" stopIfTrue="1" operator="greaterThan">
      <formula>$B239</formula>
    </cfRule>
    <cfRule type="cellIs" dxfId="372" priority="364" stopIfTrue="1" operator="lessThanOrEqual">
      <formula>$B239</formula>
    </cfRule>
  </conditionalFormatting>
  <conditionalFormatting sqref="Q234:AB234">
    <cfRule type="cellIs" dxfId="371" priority="365" stopIfTrue="1" operator="greaterThanOrEqual">
      <formula>$B$4</formula>
    </cfRule>
    <cfRule type="cellIs" dxfId="370" priority="366" stopIfTrue="1" operator="lessThan">
      <formula>$B$4</formula>
    </cfRule>
  </conditionalFormatting>
  <conditionalFormatting sqref="Q235:AB235">
    <cfRule type="cellIs" dxfId="369" priority="367" stopIfTrue="1" operator="greaterThanOrEqual">
      <formula>$B$5</formula>
    </cfRule>
    <cfRule type="cellIs" dxfId="368" priority="368" stopIfTrue="1" operator="lessThan">
      <formula>$B$5</formula>
    </cfRule>
  </conditionalFormatting>
  <conditionalFormatting sqref="Q240:AB240">
    <cfRule type="cellIs" dxfId="367" priority="369" stopIfTrue="1" operator="greaterThanOrEqual">
      <formula>$B240</formula>
    </cfRule>
    <cfRule type="cellIs" dxfId="366" priority="370" stopIfTrue="1" operator="lessThan">
      <formula>$B240</formula>
    </cfRule>
  </conditionalFormatting>
  <conditionalFormatting sqref="Q238:AB238">
    <cfRule type="cellIs" dxfId="365" priority="371" stopIfTrue="1" operator="lessThanOrEqual">
      <formula>$B238</formula>
    </cfRule>
    <cfRule type="cellIs" dxfId="364" priority="372" stopIfTrue="1" operator="greaterThan">
      <formula>$B238</formula>
    </cfRule>
  </conditionalFormatting>
  <conditionalFormatting sqref="Q236:AB236">
    <cfRule type="cellIs" dxfId="363" priority="373" stopIfTrue="1" operator="lessThanOrEqual">
      <formula>$B$6</formula>
    </cfRule>
    <cfRule type="cellIs" dxfId="362" priority="374" stopIfTrue="1" operator="greaterThan">
      <formula>$B$6</formula>
    </cfRule>
  </conditionalFormatting>
  <conditionalFormatting sqref="Q239:AB239">
    <cfRule type="cellIs" dxfId="361" priority="361" stopIfTrue="1" operator="greaterThan">
      <formula>$B239</formula>
    </cfRule>
    <cfRule type="cellIs" dxfId="360" priority="362" stopIfTrue="1" operator="lessThanOrEqual">
      <formula>$B239</formula>
    </cfRule>
  </conditionalFormatting>
  <conditionalFormatting sqref="P249">
    <cfRule type="cellIs" dxfId="359" priority="349" stopIfTrue="1" operator="greaterThan">
      <formula>$B249</formula>
    </cfRule>
    <cfRule type="cellIs" dxfId="358" priority="350" stopIfTrue="1" operator="lessThanOrEqual">
      <formula>$B249</formula>
    </cfRule>
  </conditionalFormatting>
  <conditionalFormatting sqref="P244">
    <cfRule type="cellIs" dxfId="357" priority="351" stopIfTrue="1" operator="greaterThanOrEqual">
      <formula>$B$4</formula>
    </cfRule>
    <cfRule type="cellIs" dxfId="356" priority="352" stopIfTrue="1" operator="lessThan">
      <formula>$B$4</formula>
    </cfRule>
  </conditionalFormatting>
  <conditionalFormatting sqref="P245">
    <cfRule type="cellIs" dxfId="355" priority="353" stopIfTrue="1" operator="greaterThanOrEqual">
      <formula>$B$5</formula>
    </cfRule>
    <cfRule type="cellIs" dxfId="354" priority="354" stopIfTrue="1" operator="lessThan">
      <formula>$B$5</formula>
    </cfRule>
  </conditionalFormatting>
  <conditionalFormatting sqref="P250">
    <cfRule type="cellIs" dxfId="353" priority="355" stopIfTrue="1" operator="greaterThanOrEqual">
      <formula>$B250</formula>
    </cfRule>
    <cfRule type="cellIs" dxfId="352" priority="356" stopIfTrue="1" operator="lessThan">
      <formula>$B250</formula>
    </cfRule>
  </conditionalFormatting>
  <conditionalFormatting sqref="P248">
    <cfRule type="cellIs" dxfId="351" priority="357" stopIfTrue="1" operator="lessThanOrEqual">
      <formula>$B248</formula>
    </cfRule>
    <cfRule type="cellIs" dxfId="350" priority="358" stopIfTrue="1" operator="greaterThan">
      <formula>$B248</formula>
    </cfRule>
  </conditionalFormatting>
  <conditionalFormatting sqref="P246">
    <cfRule type="cellIs" dxfId="349" priority="359" stopIfTrue="1" operator="lessThanOrEqual">
      <formula>$B$6</formula>
    </cfRule>
    <cfRule type="cellIs" dxfId="348" priority="360" stopIfTrue="1" operator="greaterThan">
      <formula>$B$6</formula>
    </cfRule>
  </conditionalFormatting>
  <conditionalFormatting sqref="P249">
    <cfRule type="cellIs" dxfId="347" priority="347" stopIfTrue="1" operator="greaterThan">
      <formula>$B249</formula>
    </cfRule>
    <cfRule type="cellIs" dxfId="346" priority="348" stopIfTrue="1" operator="lessThanOrEqual">
      <formula>$B249</formula>
    </cfRule>
  </conditionalFormatting>
  <conditionalFormatting sqref="Q249:AB249">
    <cfRule type="cellIs" dxfId="345" priority="335" stopIfTrue="1" operator="greaterThan">
      <formula>$B249</formula>
    </cfRule>
    <cfRule type="cellIs" dxfId="344" priority="336" stopIfTrue="1" operator="lessThanOrEqual">
      <formula>$B249</formula>
    </cfRule>
  </conditionalFormatting>
  <conditionalFormatting sqref="Q244:AB244">
    <cfRule type="cellIs" dxfId="343" priority="337" stopIfTrue="1" operator="greaterThanOrEqual">
      <formula>$B$4</formula>
    </cfRule>
    <cfRule type="cellIs" dxfId="342" priority="338" stopIfTrue="1" operator="lessThan">
      <formula>$B$4</formula>
    </cfRule>
  </conditionalFormatting>
  <conditionalFormatting sqref="Q245:AB245">
    <cfRule type="cellIs" dxfId="341" priority="339" stopIfTrue="1" operator="greaterThanOrEqual">
      <formula>$B$5</formula>
    </cfRule>
    <cfRule type="cellIs" dxfId="340" priority="340" stopIfTrue="1" operator="lessThan">
      <formula>$B$5</formula>
    </cfRule>
  </conditionalFormatting>
  <conditionalFormatting sqref="Q250:AB250">
    <cfRule type="cellIs" dxfId="339" priority="341" stopIfTrue="1" operator="greaterThanOrEqual">
      <formula>$B250</formula>
    </cfRule>
    <cfRule type="cellIs" dxfId="338" priority="342" stopIfTrue="1" operator="lessThan">
      <formula>$B250</formula>
    </cfRule>
  </conditionalFormatting>
  <conditionalFormatting sqref="Q248:AB248">
    <cfRule type="cellIs" dxfId="337" priority="343" stopIfTrue="1" operator="lessThanOrEqual">
      <formula>$B248</formula>
    </cfRule>
    <cfRule type="cellIs" dxfId="336" priority="344" stopIfTrue="1" operator="greaterThan">
      <formula>$B248</formula>
    </cfRule>
  </conditionalFormatting>
  <conditionalFormatting sqref="Q246:AB246">
    <cfRule type="cellIs" dxfId="335" priority="345" stopIfTrue="1" operator="lessThanOrEqual">
      <formula>$B$6</formula>
    </cfRule>
    <cfRule type="cellIs" dxfId="334" priority="346" stopIfTrue="1" operator="greaterThan">
      <formula>$B$6</formula>
    </cfRule>
  </conditionalFormatting>
  <conditionalFormatting sqref="Q249:AB249">
    <cfRule type="cellIs" dxfId="333" priority="333" stopIfTrue="1" operator="greaterThan">
      <formula>$B249</formula>
    </cfRule>
    <cfRule type="cellIs" dxfId="332" priority="334" stopIfTrue="1" operator="lessThanOrEqual">
      <formula>$B249</formula>
    </cfRule>
  </conditionalFormatting>
  <conditionalFormatting sqref="P259">
    <cfRule type="cellIs" dxfId="331" priority="321" stopIfTrue="1" operator="greaterThan">
      <formula>$B259</formula>
    </cfRule>
    <cfRule type="cellIs" dxfId="330" priority="322" stopIfTrue="1" operator="lessThanOrEqual">
      <formula>$B259</formula>
    </cfRule>
  </conditionalFormatting>
  <conditionalFormatting sqref="P254">
    <cfRule type="cellIs" dxfId="329" priority="323" stopIfTrue="1" operator="greaterThanOrEqual">
      <formula>$B$4</formula>
    </cfRule>
    <cfRule type="cellIs" dxfId="328" priority="324" stopIfTrue="1" operator="lessThan">
      <formula>$B$4</formula>
    </cfRule>
  </conditionalFormatting>
  <conditionalFormatting sqref="P255">
    <cfRule type="cellIs" dxfId="327" priority="325" stopIfTrue="1" operator="greaterThanOrEqual">
      <formula>$B$5</formula>
    </cfRule>
    <cfRule type="cellIs" dxfId="326" priority="326" stopIfTrue="1" operator="lessThan">
      <formula>$B$5</formula>
    </cfRule>
  </conditionalFormatting>
  <conditionalFormatting sqref="P260">
    <cfRule type="cellIs" dxfId="325" priority="327" stopIfTrue="1" operator="greaterThanOrEqual">
      <formula>$B260</formula>
    </cfRule>
    <cfRule type="cellIs" dxfId="324" priority="328" stopIfTrue="1" operator="lessThan">
      <formula>$B260</formula>
    </cfRule>
  </conditionalFormatting>
  <conditionalFormatting sqref="P258">
    <cfRule type="cellIs" dxfId="323" priority="329" stopIfTrue="1" operator="lessThanOrEqual">
      <formula>$B258</formula>
    </cfRule>
    <cfRule type="cellIs" dxfId="322" priority="330" stopIfTrue="1" operator="greaterThan">
      <formula>$B258</formula>
    </cfRule>
  </conditionalFormatting>
  <conditionalFormatting sqref="P256">
    <cfRule type="cellIs" dxfId="321" priority="331" stopIfTrue="1" operator="lessThanOrEqual">
      <formula>$B$6</formula>
    </cfRule>
    <cfRule type="cellIs" dxfId="320" priority="332" stopIfTrue="1" operator="greaterThan">
      <formula>$B$6</formula>
    </cfRule>
  </conditionalFormatting>
  <conditionalFormatting sqref="P259">
    <cfRule type="cellIs" dxfId="319" priority="319" stopIfTrue="1" operator="greaterThan">
      <formula>$B259</formula>
    </cfRule>
    <cfRule type="cellIs" dxfId="318" priority="320" stopIfTrue="1" operator="lessThanOrEqual">
      <formula>$B259</formula>
    </cfRule>
  </conditionalFormatting>
  <conditionalFormatting sqref="Q259:AB259">
    <cfRule type="cellIs" dxfId="317" priority="307" stopIfTrue="1" operator="greaterThan">
      <formula>$B259</formula>
    </cfRule>
    <cfRule type="cellIs" dxfId="316" priority="308" stopIfTrue="1" operator="lessThanOrEqual">
      <formula>$B259</formula>
    </cfRule>
  </conditionalFormatting>
  <conditionalFormatting sqref="Q254:AB254">
    <cfRule type="cellIs" dxfId="315" priority="309" stopIfTrue="1" operator="greaterThanOrEqual">
      <formula>$B$4</formula>
    </cfRule>
    <cfRule type="cellIs" dxfId="314" priority="310" stopIfTrue="1" operator="lessThan">
      <formula>$B$4</formula>
    </cfRule>
  </conditionalFormatting>
  <conditionalFormatting sqref="Q255:AB255">
    <cfRule type="cellIs" dxfId="313" priority="311" stopIfTrue="1" operator="greaterThanOrEqual">
      <formula>$B$5</formula>
    </cfRule>
    <cfRule type="cellIs" dxfId="312" priority="312" stopIfTrue="1" operator="lessThan">
      <formula>$B$5</formula>
    </cfRule>
  </conditionalFormatting>
  <conditionalFormatting sqref="Q260:AB260">
    <cfRule type="cellIs" dxfId="311" priority="313" stopIfTrue="1" operator="greaterThanOrEqual">
      <formula>$B260</formula>
    </cfRule>
    <cfRule type="cellIs" dxfId="310" priority="314" stopIfTrue="1" operator="lessThan">
      <formula>$B260</formula>
    </cfRule>
  </conditionalFormatting>
  <conditionalFormatting sqref="Q258:AB258">
    <cfRule type="cellIs" dxfId="309" priority="315" stopIfTrue="1" operator="lessThanOrEqual">
      <formula>$B258</formula>
    </cfRule>
    <cfRule type="cellIs" dxfId="308" priority="316" stopIfTrue="1" operator="greaterThan">
      <formula>$B258</formula>
    </cfRule>
  </conditionalFormatting>
  <conditionalFormatting sqref="Q256:AB256">
    <cfRule type="cellIs" dxfId="307" priority="317" stopIfTrue="1" operator="lessThanOrEqual">
      <formula>$B$6</formula>
    </cfRule>
    <cfRule type="cellIs" dxfId="306" priority="318" stopIfTrue="1" operator="greaterThan">
      <formula>$B$6</formula>
    </cfRule>
  </conditionalFormatting>
  <conditionalFormatting sqref="Q259:AB259">
    <cfRule type="cellIs" dxfId="305" priority="305" stopIfTrue="1" operator="greaterThan">
      <formula>$B259</formula>
    </cfRule>
    <cfRule type="cellIs" dxfId="304" priority="306" stopIfTrue="1" operator="lessThanOrEqual">
      <formula>$B259</formula>
    </cfRule>
  </conditionalFormatting>
  <conditionalFormatting sqref="C19:O19">
    <cfRule type="cellIs" dxfId="303" priority="301" stopIfTrue="1" operator="greaterThan">
      <formula>$B19</formula>
    </cfRule>
    <cfRule type="cellIs" dxfId="302" priority="302" stopIfTrue="1" operator="lessThanOrEqual">
      <formula>$B19</formula>
    </cfRule>
  </conditionalFormatting>
  <conditionalFormatting sqref="C20:O20">
    <cfRule type="cellIs" dxfId="301" priority="303" stopIfTrue="1" operator="greaterThanOrEqual">
      <formula>$B20</formula>
    </cfRule>
    <cfRule type="cellIs" dxfId="300" priority="304" stopIfTrue="1" operator="lessThan">
      <formula>$B20</formula>
    </cfRule>
  </conditionalFormatting>
  <conditionalFormatting sqref="C19:O19">
    <cfRule type="cellIs" dxfId="299" priority="299" stopIfTrue="1" operator="greaterThan">
      <formula>$B19</formula>
    </cfRule>
    <cfRule type="cellIs" dxfId="298" priority="300" stopIfTrue="1" operator="lessThanOrEqual">
      <formula>$B19</formula>
    </cfRule>
  </conditionalFormatting>
  <conditionalFormatting sqref="D19:O19">
    <cfRule type="cellIs" dxfId="297" priority="295" stopIfTrue="1" operator="greaterThan">
      <formula>$B19</formula>
    </cfRule>
    <cfRule type="cellIs" dxfId="296" priority="296" stopIfTrue="1" operator="lessThanOrEqual">
      <formula>$B19</formula>
    </cfRule>
  </conditionalFormatting>
  <conditionalFormatting sqref="D20:O20">
    <cfRule type="cellIs" dxfId="295" priority="297" stopIfTrue="1" operator="greaterThanOrEqual">
      <formula>$B20</formula>
    </cfRule>
    <cfRule type="cellIs" dxfId="294" priority="298" stopIfTrue="1" operator="lessThan">
      <formula>$B20</formula>
    </cfRule>
  </conditionalFormatting>
  <conditionalFormatting sqref="D19:O19">
    <cfRule type="cellIs" dxfId="293" priority="293" stopIfTrue="1" operator="greaterThan">
      <formula>$B19</formula>
    </cfRule>
    <cfRule type="cellIs" dxfId="292" priority="294" stopIfTrue="1" operator="lessThanOrEqual">
      <formula>$B19</formula>
    </cfRule>
  </conditionalFormatting>
  <conditionalFormatting sqref="C29:O29">
    <cfRule type="cellIs" dxfId="291" priority="289" stopIfTrue="1" operator="greaterThan">
      <formula>$B29</formula>
    </cfRule>
    <cfRule type="cellIs" dxfId="290" priority="290" stopIfTrue="1" operator="lessThanOrEqual">
      <formula>$B29</formula>
    </cfRule>
  </conditionalFormatting>
  <conditionalFormatting sqref="C30:O30">
    <cfRule type="cellIs" dxfId="289" priority="291" stopIfTrue="1" operator="greaterThanOrEqual">
      <formula>$B30</formula>
    </cfRule>
    <cfRule type="cellIs" dxfId="288" priority="292" stopIfTrue="1" operator="lessThan">
      <formula>$B30</formula>
    </cfRule>
  </conditionalFormatting>
  <conditionalFormatting sqref="C29:O29">
    <cfRule type="cellIs" dxfId="287" priority="287" stopIfTrue="1" operator="greaterThan">
      <formula>$B29</formula>
    </cfRule>
    <cfRule type="cellIs" dxfId="286" priority="288" stopIfTrue="1" operator="lessThanOrEqual">
      <formula>$B29</formula>
    </cfRule>
  </conditionalFormatting>
  <conditionalFormatting sqref="D29:O29">
    <cfRule type="cellIs" dxfId="285" priority="283" stopIfTrue="1" operator="greaterThan">
      <formula>$B29</formula>
    </cfRule>
    <cfRule type="cellIs" dxfId="284" priority="284" stopIfTrue="1" operator="lessThanOrEqual">
      <formula>$B29</formula>
    </cfRule>
  </conditionalFormatting>
  <conditionalFormatting sqref="D30:O30">
    <cfRule type="cellIs" dxfId="283" priority="285" stopIfTrue="1" operator="greaterThanOrEqual">
      <formula>$B30</formula>
    </cfRule>
    <cfRule type="cellIs" dxfId="282" priority="286" stopIfTrue="1" operator="lessThan">
      <formula>$B30</formula>
    </cfRule>
  </conditionalFormatting>
  <conditionalFormatting sqref="D29:O29">
    <cfRule type="cellIs" dxfId="281" priority="281" stopIfTrue="1" operator="greaterThan">
      <formula>$B29</formula>
    </cfRule>
    <cfRule type="cellIs" dxfId="280" priority="282" stopIfTrue="1" operator="lessThanOrEqual">
      <formula>$B29</formula>
    </cfRule>
  </conditionalFormatting>
  <conditionalFormatting sqref="C37:O37">
    <cfRule type="cellIs" dxfId="279" priority="277" stopIfTrue="1" operator="greaterThan">
      <formula>$B37</formula>
    </cfRule>
    <cfRule type="cellIs" dxfId="278" priority="278" stopIfTrue="1" operator="lessThanOrEqual">
      <formula>$B37</formula>
    </cfRule>
  </conditionalFormatting>
  <conditionalFormatting sqref="C38:O38">
    <cfRule type="cellIs" dxfId="277" priority="279" stopIfTrue="1" operator="greaterThanOrEqual">
      <formula>$B38</formula>
    </cfRule>
    <cfRule type="cellIs" dxfId="276" priority="280" stopIfTrue="1" operator="lessThan">
      <formula>$B38</formula>
    </cfRule>
  </conditionalFormatting>
  <conditionalFormatting sqref="C37:O37">
    <cfRule type="cellIs" dxfId="275" priority="275" stopIfTrue="1" operator="greaterThan">
      <formula>$B37</formula>
    </cfRule>
    <cfRule type="cellIs" dxfId="274" priority="276" stopIfTrue="1" operator="lessThanOrEqual">
      <formula>$B37</formula>
    </cfRule>
  </conditionalFormatting>
  <conditionalFormatting sqref="D37:O37">
    <cfRule type="cellIs" dxfId="273" priority="271" stopIfTrue="1" operator="greaterThan">
      <formula>$B37</formula>
    </cfRule>
    <cfRule type="cellIs" dxfId="272" priority="272" stopIfTrue="1" operator="lessThanOrEqual">
      <formula>$B37</formula>
    </cfRule>
  </conditionalFormatting>
  <conditionalFormatting sqref="D38:O38">
    <cfRule type="cellIs" dxfId="271" priority="273" stopIfTrue="1" operator="greaterThanOrEqual">
      <formula>$B38</formula>
    </cfRule>
    <cfRule type="cellIs" dxfId="270" priority="274" stopIfTrue="1" operator="lessThan">
      <formula>$B38</formula>
    </cfRule>
  </conditionalFormatting>
  <conditionalFormatting sqref="D37:O37">
    <cfRule type="cellIs" dxfId="269" priority="269" stopIfTrue="1" operator="greaterThan">
      <formula>$B37</formula>
    </cfRule>
    <cfRule type="cellIs" dxfId="268" priority="270" stopIfTrue="1" operator="lessThanOrEqual">
      <formula>$B37</formula>
    </cfRule>
  </conditionalFormatting>
  <conditionalFormatting sqref="C47:O47">
    <cfRule type="cellIs" dxfId="267" priority="265" stopIfTrue="1" operator="greaterThan">
      <formula>$B47</formula>
    </cfRule>
    <cfRule type="cellIs" dxfId="266" priority="266" stopIfTrue="1" operator="lessThanOrEqual">
      <formula>$B47</formula>
    </cfRule>
  </conditionalFormatting>
  <conditionalFormatting sqref="C48:O48">
    <cfRule type="cellIs" dxfId="265" priority="267" stopIfTrue="1" operator="greaterThanOrEqual">
      <formula>$B48</formula>
    </cfRule>
    <cfRule type="cellIs" dxfId="264" priority="268" stopIfTrue="1" operator="lessThan">
      <formula>$B48</formula>
    </cfRule>
  </conditionalFormatting>
  <conditionalFormatting sqref="C47:O47">
    <cfRule type="cellIs" dxfId="263" priority="263" stopIfTrue="1" operator="greaterThan">
      <formula>$B47</formula>
    </cfRule>
    <cfRule type="cellIs" dxfId="262" priority="264" stopIfTrue="1" operator="lessThanOrEqual">
      <formula>$B47</formula>
    </cfRule>
  </conditionalFormatting>
  <conditionalFormatting sqref="D47:O47">
    <cfRule type="cellIs" dxfId="261" priority="259" stopIfTrue="1" operator="greaterThan">
      <formula>$B47</formula>
    </cfRule>
    <cfRule type="cellIs" dxfId="260" priority="260" stopIfTrue="1" operator="lessThanOrEqual">
      <formula>$B47</formula>
    </cfRule>
  </conditionalFormatting>
  <conditionalFormatting sqref="D48:O48">
    <cfRule type="cellIs" dxfId="259" priority="261" stopIfTrue="1" operator="greaterThanOrEqual">
      <formula>$B48</formula>
    </cfRule>
    <cfRule type="cellIs" dxfId="258" priority="262" stopIfTrue="1" operator="lessThan">
      <formula>$B48</formula>
    </cfRule>
  </conditionalFormatting>
  <conditionalFormatting sqref="D47:O47">
    <cfRule type="cellIs" dxfId="257" priority="257" stopIfTrue="1" operator="greaterThan">
      <formula>$B47</formula>
    </cfRule>
    <cfRule type="cellIs" dxfId="256" priority="258" stopIfTrue="1" operator="lessThanOrEqual">
      <formula>$B47</formula>
    </cfRule>
  </conditionalFormatting>
  <conditionalFormatting sqref="C59:O59">
    <cfRule type="cellIs" dxfId="255" priority="253" stopIfTrue="1" operator="greaterThan">
      <formula>$B59</formula>
    </cfRule>
    <cfRule type="cellIs" dxfId="254" priority="254" stopIfTrue="1" operator="lessThanOrEqual">
      <formula>$B59</formula>
    </cfRule>
  </conditionalFormatting>
  <conditionalFormatting sqref="C60:O60">
    <cfRule type="cellIs" dxfId="253" priority="255" stopIfTrue="1" operator="greaterThanOrEqual">
      <formula>$B60</formula>
    </cfRule>
    <cfRule type="cellIs" dxfId="252" priority="256" stopIfTrue="1" operator="lessThan">
      <formula>$B60</formula>
    </cfRule>
  </conditionalFormatting>
  <conditionalFormatting sqref="C59:O59">
    <cfRule type="cellIs" dxfId="251" priority="251" stopIfTrue="1" operator="greaterThan">
      <formula>$B59</formula>
    </cfRule>
    <cfRule type="cellIs" dxfId="250" priority="252" stopIfTrue="1" operator="lessThanOrEqual">
      <formula>$B59</formula>
    </cfRule>
  </conditionalFormatting>
  <conditionalFormatting sqref="D59:O59">
    <cfRule type="cellIs" dxfId="249" priority="247" stopIfTrue="1" operator="greaterThan">
      <formula>$B59</formula>
    </cfRule>
    <cfRule type="cellIs" dxfId="248" priority="248" stopIfTrue="1" operator="lessThanOrEqual">
      <formula>$B59</formula>
    </cfRule>
  </conditionalFormatting>
  <conditionalFormatting sqref="D60:O60">
    <cfRule type="cellIs" dxfId="247" priority="249" stopIfTrue="1" operator="greaterThanOrEqual">
      <formula>$B60</formula>
    </cfRule>
    <cfRule type="cellIs" dxfId="246" priority="250" stopIfTrue="1" operator="lessThan">
      <formula>$B60</formula>
    </cfRule>
  </conditionalFormatting>
  <conditionalFormatting sqref="D59:O59">
    <cfRule type="cellIs" dxfId="245" priority="245" stopIfTrue="1" operator="greaterThan">
      <formula>$B59</formula>
    </cfRule>
    <cfRule type="cellIs" dxfId="244" priority="246" stopIfTrue="1" operator="lessThanOrEqual">
      <formula>$B59</formula>
    </cfRule>
  </conditionalFormatting>
  <conditionalFormatting sqref="C69:O69">
    <cfRule type="cellIs" dxfId="243" priority="241" stopIfTrue="1" operator="greaterThan">
      <formula>$B69</formula>
    </cfRule>
    <cfRule type="cellIs" dxfId="242" priority="242" stopIfTrue="1" operator="lessThanOrEqual">
      <formula>$B69</formula>
    </cfRule>
  </conditionalFormatting>
  <conditionalFormatting sqref="C70:O70">
    <cfRule type="cellIs" dxfId="241" priority="243" stopIfTrue="1" operator="greaterThanOrEqual">
      <formula>$B70</formula>
    </cfRule>
    <cfRule type="cellIs" dxfId="240" priority="244" stopIfTrue="1" operator="lessThan">
      <formula>$B70</formula>
    </cfRule>
  </conditionalFormatting>
  <conditionalFormatting sqref="C69:O69">
    <cfRule type="cellIs" dxfId="239" priority="239" stopIfTrue="1" operator="greaterThan">
      <formula>$B69</formula>
    </cfRule>
    <cfRule type="cellIs" dxfId="238" priority="240" stopIfTrue="1" operator="lessThanOrEqual">
      <formula>$B69</formula>
    </cfRule>
  </conditionalFormatting>
  <conditionalFormatting sqref="D69:O69">
    <cfRule type="cellIs" dxfId="237" priority="235" stopIfTrue="1" operator="greaterThan">
      <formula>$B69</formula>
    </cfRule>
    <cfRule type="cellIs" dxfId="236" priority="236" stopIfTrue="1" operator="lessThanOrEqual">
      <formula>$B69</formula>
    </cfRule>
  </conditionalFormatting>
  <conditionalFormatting sqref="D70:O70">
    <cfRule type="cellIs" dxfId="235" priority="237" stopIfTrue="1" operator="greaterThanOrEqual">
      <formula>$B70</formula>
    </cfRule>
    <cfRule type="cellIs" dxfId="234" priority="238" stopIfTrue="1" operator="lessThan">
      <formula>$B70</formula>
    </cfRule>
  </conditionalFormatting>
  <conditionalFormatting sqref="D69:O69">
    <cfRule type="cellIs" dxfId="233" priority="233" stopIfTrue="1" operator="greaterThan">
      <formula>$B69</formula>
    </cfRule>
    <cfRule type="cellIs" dxfId="232" priority="234" stopIfTrue="1" operator="lessThanOrEqual">
      <formula>$B69</formula>
    </cfRule>
  </conditionalFormatting>
  <conditionalFormatting sqref="C79:O79">
    <cfRule type="cellIs" dxfId="231" priority="229" stopIfTrue="1" operator="greaterThan">
      <formula>$B79</formula>
    </cfRule>
    <cfRule type="cellIs" dxfId="230" priority="230" stopIfTrue="1" operator="lessThanOrEqual">
      <formula>$B79</formula>
    </cfRule>
  </conditionalFormatting>
  <conditionalFormatting sqref="C80:O80">
    <cfRule type="cellIs" dxfId="229" priority="231" stopIfTrue="1" operator="greaterThanOrEqual">
      <formula>$B80</formula>
    </cfRule>
    <cfRule type="cellIs" dxfId="228" priority="232" stopIfTrue="1" operator="lessThan">
      <formula>$B80</formula>
    </cfRule>
  </conditionalFormatting>
  <conditionalFormatting sqref="C79:O79">
    <cfRule type="cellIs" dxfId="227" priority="227" stopIfTrue="1" operator="greaterThan">
      <formula>$B79</formula>
    </cfRule>
    <cfRule type="cellIs" dxfId="226" priority="228" stopIfTrue="1" operator="lessThanOrEqual">
      <formula>$B79</formula>
    </cfRule>
  </conditionalFormatting>
  <conditionalFormatting sqref="D79:O79">
    <cfRule type="cellIs" dxfId="225" priority="223" stopIfTrue="1" operator="greaterThan">
      <formula>$B79</formula>
    </cfRule>
    <cfRule type="cellIs" dxfId="224" priority="224" stopIfTrue="1" operator="lessThanOrEqual">
      <formula>$B79</formula>
    </cfRule>
  </conditionalFormatting>
  <conditionalFormatting sqref="D80:O80">
    <cfRule type="cellIs" dxfId="223" priority="225" stopIfTrue="1" operator="greaterThanOrEqual">
      <formula>$B80</formula>
    </cfRule>
    <cfRule type="cellIs" dxfId="222" priority="226" stopIfTrue="1" operator="lessThan">
      <formula>$B80</formula>
    </cfRule>
  </conditionalFormatting>
  <conditionalFormatting sqref="D79:O79">
    <cfRule type="cellIs" dxfId="221" priority="221" stopIfTrue="1" operator="greaterThan">
      <formula>$B79</formula>
    </cfRule>
    <cfRule type="cellIs" dxfId="220" priority="222" stopIfTrue="1" operator="lessThanOrEqual">
      <formula>$B79</formula>
    </cfRule>
  </conditionalFormatting>
  <conditionalFormatting sqref="C89:O89">
    <cfRule type="cellIs" dxfId="219" priority="217" stopIfTrue="1" operator="greaterThan">
      <formula>$B89</formula>
    </cfRule>
    <cfRule type="cellIs" dxfId="218" priority="218" stopIfTrue="1" operator="lessThanOrEqual">
      <formula>$B89</formula>
    </cfRule>
  </conditionalFormatting>
  <conditionalFormatting sqref="C90:O90">
    <cfRule type="cellIs" dxfId="217" priority="219" stopIfTrue="1" operator="greaterThanOrEqual">
      <formula>$B90</formula>
    </cfRule>
    <cfRule type="cellIs" dxfId="216" priority="220" stopIfTrue="1" operator="lessThan">
      <formula>$B90</formula>
    </cfRule>
  </conditionalFormatting>
  <conditionalFormatting sqref="C89:O89">
    <cfRule type="cellIs" dxfId="215" priority="215" stopIfTrue="1" operator="greaterThan">
      <formula>$B89</formula>
    </cfRule>
    <cfRule type="cellIs" dxfId="214" priority="216" stopIfTrue="1" operator="lessThanOrEqual">
      <formula>$B89</formula>
    </cfRule>
  </conditionalFormatting>
  <conditionalFormatting sqref="D89:O89">
    <cfRule type="cellIs" dxfId="213" priority="211" stopIfTrue="1" operator="greaterThan">
      <formula>$B89</formula>
    </cfRule>
    <cfRule type="cellIs" dxfId="212" priority="212" stopIfTrue="1" operator="lessThanOrEqual">
      <formula>$B89</formula>
    </cfRule>
  </conditionalFormatting>
  <conditionalFormatting sqref="D90:O90">
    <cfRule type="cellIs" dxfId="211" priority="213" stopIfTrue="1" operator="greaterThanOrEqual">
      <formula>$B90</formula>
    </cfRule>
    <cfRule type="cellIs" dxfId="210" priority="214" stopIfTrue="1" operator="lessThan">
      <formula>$B90</formula>
    </cfRule>
  </conditionalFormatting>
  <conditionalFormatting sqref="D89:O89">
    <cfRule type="cellIs" dxfId="209" priority="209" stopIfTrue="1" operator="greaterThan">
      <formula>$B89</formula>
    </cfRule>
    <cfRule type="cellIs" dxfId="208" priority="210" stopIfTrue="1" operator="lessThanOrEqual">
      <formula>$B89</formula>
    </cfRule>
  </conditionalFormatting>
  <conditionalFormatting sqref="C99:O99">
    <cfRule type="cellIs" dxfId="207" priority="205" stopIfTrue="1" operator="greaterThan">
      <formula>$B99</formula>
    </cfRule>
    <cfRule type="cellIs" dxfId="206" priority="206" stopIfTrue="1" operator="lessThanOrEqual">
      <formula>$B99</formula>
    </cfRule>
  </conditionalFormatting>
  <conditionalFormatting sqref="C100:O100">
    <cfRule type="cellIs" dxfId="205" priority="207" stopIfTrue="1" operator="greaterThanOrEqual">
      <formula>$B100</formula>
    </cfRule>
    <cfRule type="cellIs" dxfId="204" priority="208" stopIfTrue="1" operator="lessThan">
      <formula>$B100</formula>
    </cfRule>
  </conditionalFormatting>
  <conditionalFormatting sqref="C99:O99">
    <cfRule type="cellIs" dxfId="203" priority="203" stopIfTrue="1" operator="greaterThan">
      <formula>$B99</formula>
    </cfRule>
    <cfRule type="cellIs" dxfId="202" priority="204" stopIfTrue="1" operator="lessThanOrEqual">
      <formula>$B99</formula>
    </cfRule>
  </conditionalFormatting>
  <conditionalFormatting sqref="D99:O99">
    <cfRule type="cellIs" dxfId="201" priority="199" stopIfTrue="1" operator="greaterThan">
      <formula>$B99</formula>
    </cfRule>
    <cfRule type="cellIs" dxfId="200" priority="200" stopIfTrue="1" operator="lessThanOrEqual">
      <formula>$B99</formula>
    </cfRule>
  </conditionalFormatting>
  <conditionalFormatting sqref="D100:O100">
    <cfRule type="cellIs" dxfId="199" priority="201" stopIfTrue="1" operator="greaterThanOrEqual">
      <formula>$B100</formula>
    </cfRule>
    <cfRule type="cellIs" dxfId="198" priority="202" stopIfTrue="1" operator="lessThan">
      <formula>$B100</formula>
    </cfRule>
  </conditionalFormatting>
  <conditionalFormatting sqref="D99:O99">
    <cfRule type="cellIs" dxfId="197" priority="197" stopIfTrue="1" operator="greaterThan">
      <formula>$B99</formula>
    </cfRule>
    <cfRule type="cellIs" dxfId="196" priority="198" stopIfTrue="1" operator="lessThanOrEqual">
      <formula>$B99</formula>
    </cfRule>
  </conditionalFormatting>
  <conditionalFormatting sqref="C111:O111">
    <cfRule type="cellIs" dxfId="195" priority="193" stopIfTrue="1" operator="greaterThan">
      <formula>$B111</formula>
    </cfRule>
    <cfRule type="cellIs" dxfId="194" priority="194" stopIfTrue="1" operator="lessThanOrEqual">
      <formula>$B111</formula>
    </cfRule>
  </conditionalFormatting>
  <conditionalFormatting sqref="C112:O112">
    <cfRule type="cellIs" dxfId="193" priority="195" stopIfTrue="1" operator="greaterThanOrEqual">
      <formula>$B112</formula>
    </cfRule>
    <cfRule type="cellIs" dxfId="192" priority="196" stopIfTrue="1" operator="lessThan">
      <formula>$B112</formula>
    </cfRule>
  </conditionalFormatting>
  <conditionalFormatting sqref="C111:O111">
    <cfRule type="cellIs" dxfId="191" priority="191" stopIfTrue="1" operator="greaterThan">
      <formula>$B111</formula>
    </cfRule>
    <cfRule type="cellIs" dxfId="190" priority="192" stopIfTrue="1" operator="lessThanOrEqual">
      <formula>$B111</formula>
    </cfRule>
  </conditionalFormatting>
  <conditionalFormatting sqref="D111:O111">
    <cfRule type="cellIs" dxfId="189" priority="187" stopIfTrue="1" operator="greaterThan">
      <formula>$B111</formula>
    </cfRule>
    <cfRule type="cellIs" dxfId="188" priority="188" stopIfTrue="1" operator="lessThanOrEqual">
      <formula>$B111</formula>
    </cfRule>
  </conditionalFormatting>
  <conditionalFormatting sqref="D112:O112">
    <cfRule type="cellIs" dxfId="187" priority="189" stopIfTrue="1" operator="greaterThanOrEqual">
      <formula>$B112</formula>
    </cfRule>
    <cfRule type="cellIs" dxfId="186" priority="190" stopIfTrue="1" operator="lessThan">
      <formula>$B112</formula>
    </cfRule>
  </conditionalFormatting>
  <conditionalFormatting sqref="D111:O111">
    <cfRule type="cellIs" dxfId="185" priority="185" stopIfTrue="1" operator="greaterThan">
      <formula>$B111</formula>
    </cfRule>
    <cfRule type="cellIs" dxfId="184" priority="186" stopIfTrue="1" operator="lessThanOrEqual">
      <formula>$B111</formula>
    </cfRule>
  </conditionalFormatting>
  <conditionalFormatting sqref="C123:O123">
    <cfRule type="cellIs" dxfId="183" priority="181" stopIfTrue="1" operator="greaterThan">
      <formula>$B123</formula>
    </cfRule>
    <cfRule type="cellIs" dxfId="182" priority="182" stopIfTrue="1" operator="lessThanOrEqual">
      <formula>$B123</formula>
    </cfRule>
  </conditionalFormatting>
  <conditionalFormatting sqref="C124:O124">
    <cfRule type="cellIs" dxfId="181" priority="183" stopIfTrue="1" operator="greaterThanOrEqual">
      <formula>$B124</formula>
    </cfRule>
    <cfRule type="cellIs" dxfId="180" priority="184" stopIfTrue="1" operator="lessThan">
      <formula>$B124</formula>
    </cfRule>
  </conditionalFormatting>
  <conditionalFormatting sqref="C123:O123">
    <cfRule type="cellIs" dxfId="179" priority="179" stopIfTrue="1" operator="greaterThan">
      <formula>$B123</formula>
    </cfRule>
    <cfRule type="cellIs" dxfId="178" priority="180" stopIfTrue="1" operator="lessThanOrEqual">
      <formula>$B123</formula>
    </cfRule>
  </conditionalFormatting>
  <conditionalFormatting sqref="D123:O123">
    <cfRule type="cellIs" dxfId="177" priority="175" stopIfTrue="1" operator="greaterThan">
      <formula>$B123</formula>
    </cfRule>
    <cfRule type="cellIs" dxfId="176" priority="176" stopIfTrue="1" operator="lessThanOrEqual">
      <formula>$B123</formula>
    </cfRule>
  </conditionalFormatting>
  <conditionalFormatting sqref="D124:O124">
    <cfRule type="cellIs" dxfId="175" priority="177" stopIfTrue="1" operator="greaterThanOrEqual">
      <formula>$B124</formula>
    </cfRule>
    <cfRule type="cellIs" dxfId="174" priority="178" stopIfTrue="1" operator="lessThan">
      <formula>$B124</formula>
    </cfRule>
  </conditionalFormatting>
  <conditionalFormatting sqref="D123:O123">
    <cfRule type="cellIs" dxfId="173" priority="173" stopIfTrue="1" operator="greaterThan">
      <formula>$B123</formula>
    </cfRule>
    <cfRule type="cellIs" dxfId="172" priority="174" stopIfTrue="1" operator="lessThanOrEqual">
      <formula>$B123</formula>
    </cfRule>
  </conditionalFormatting>
  <conditionalFormatting sqref="C135:O135">
    <cfRule type="cellIs" dxfId="171" priority="169" stopIfTrue="1" operator="greaterThan">
      <formula>$B135</formula>
    </cfRule>
    <cfRule type="cellIs" dxfId="170" priority="170" stopIfTrue="1" operator="lessThanOrEqual">
      <formula>$B135</formula>
    </cfRule>
  </conditionalFormatting>
  <conditionalFormatting sqref="C136:O136">
    <cfRule type="cellIs" dxfId="169" priority="171" stopIfTrue="1" operator="greaterThanOrEqual">
      <formula>$B136</formula>
    </cfRule>
    <cfRule type="cellIs" dxfId="168" priority="172" stopIfTrue="1" operator="lessThan">
      <formula>$B136</formula>
    </cfRule>
  </conditionalFormatting>
  <conditionalFormatting sqref="C135:O135">
    <cfRule type="cellIs" dxfId="167" priority="167" stopIfTrue="1" operator="greaterThan">
      <formula>$B135</formula>
    </cfRule>
    <cfRule type="cellIs" dxfId="166" priority="168" stopIfTrue="1" operator="lessThanOrEqual">
      <formula>$B135</formula>
    </cfRule>
  </conditionalFormatting>
  <conditionalFormatting sqref="D135:O135">
    <cfRule type="cellIs" dxfId="165" priority="163" stopIfTrue="1" operator="greaterThan">
      <formula>$B135</formula>
    </cfRule>
    <cfRule type="cellIs" dxfId="164" priority="164" stopIfTrue="1" operator="lessThanOrEqual">
      <formula>$B135</formula>
    </cfRule>
  </conditionalFormatting>
  <conditionalFormatting sqref="D136:O136">
    <cfRule type="cellIs" dxfId="163" priority="165" stopIfTrue="1" operator="greaterThanOrEqual">
      <formula>$B136</formula>
    </cfRule>
    <cfRule type="cellIs" dxfId="162" priority="166" stopIfTrue="1" operator="lessThan">
      <formula>$B136</formula>
    </cfRule>
  </conditionalFormatting>
  <conditionalFormatting sqref="D135:O135">
    <cfRule type="cellIs" dxfId="161" priority="161" stopIfTrue="1" operator="greaterThan">
      <formula>$B135</formula>
    </cfRule>
    <cfRule type="cellIs" dxfId="160" priority="162" stopIfTrue="1" operator="lessThanOrEqual">
      <formula>$B135</formula>
    </cfRule>
  </conditionalFormatting>
  <conditionalFormatting sqref="C145:O145">
    <cfRule type="cellIs" dxfId="159" priority="157" stopIfTrue="1" operator="greaterThan">
      <formula>$B145</formula>
    </cfRule>
    <cfRule type="cellIs" dxfId="158" priority="158" stopIfTrue="1" operator="lessThanOrEqual">
      <formula>$B145</formula>
    </cfRule>
  </conditionalFormatting>
  <conditionalFormatting sqref="C146:O146">
    <cfRule type="cellIs" dxfId="157" priority="159" stopIfTrue="1" operator="greaterThanOrEqual">
      <formula>$B146</formula>
    </cfRule>
    <cfRule type="cellIs" dxfId="156" priority="160" stopIfTrue="1" operator="lessThan">
      <formula>$B146</formula>
    </cfRule>
  </conditionalFormatting>
  <conditionalFormatting sqref="C145:O145">
    <cfRule type="cellIs" dxfId="155" priority="155" stopIfTrue="1" operator="greaterThan">
      <formula>$B145</formula>
    </cfRule>
    <cfRule type="cellIs" dxfId="154" priority="156" stopIfTrue="1" operator="lessThanOrEqual">
      <formula>$B145</formula>
    </cfRule>
  </conditionalFormatting>
  <conditionalFormatting sqref="D145:O145">
    <cfRule type="cellIs" dxfId="153" priority="151" stopIfTrue="1" operator="greaterThan">
      <formula>$B145</formula>
    </cfRule>
    <cfRule type="cellIs" dxfId="152" priority="152" stopIfTrue="1" operator="lessThanOrEqual">
      <formula>$B145</formula>
    </cfRule>
  </conditionalFormatting>
  <conditionalFormatting sqref="D146:O146">
    <cfRule type="cellIs" dxfId="151" priority="153" stopIfTrue="1" operator="greaterThanOrEqual">
      <formula>$B146</formula>
    </cfRule>
    <cfRule type="cellIs" dxfId="150" priority="154" stopIfTrue="1" operator="lessThan">
      <formula>$B146</formula>
    </cfRule>
  </conditionalFormatting>
  <conditionalFormatting sqref="D145:O145">
    <cfRule type="cellIs" dxfId="149" priority="149" stopIfTrue="1" operator="greaterThan">
      <formula>$B145</formula>
    </cfRule>
    <cfRule type="cellIs" dxfId="148" priority="150" stopIfTrue="1" operator="lessThanOrEqual">
      <formula>$B145</formula>
    </cfRule>
  </conditionalFormatting>
  <conditionalFormatting sqref="C157:O157">
    <cfRule type="cellIs" dxfId="147" priority="145" stopIfTrue="1" operator="greaterThan">
      <formula>$B157</formula>
    </cfRule>
    <cfRule type="cellIs" dxfId="146" priority="146" stopIfTrue="1" operator="lessThanOrEqual">
      <formula>$B157</formula>
    </cfRule>
  </conditionalFormatting>
  <conditionalFormatting sqref="C158:O158">
    <cfRule type="cellIs" dxfId="145" priority="147" stopIfTrue="1" operator="greaterThanOrEqual">
      <formula>$B158</formula>
    </cfRule>
    <cfRule type="cellIs" dxfId="144" priority="148" stopIfTrue="1" operator="lessThan">
      <formula>$B158</formula>
    </cfRule>
  </conditionalFormatting>
  <conditionalFormatting sqref="C157:O157">
    <cfRule type="cellIs" dxfId="143" priority="143" stopIfTrue="1" operator="greaterThan">
      <formula>$B157</formula>
    </cfRule>
    <cfRule type="cellIs" dxfId="142" priority="144" stopIfTrue="1" operator="lessThanOrEqual">
      <formula>$B157</formula>
    </cfRule>
  </conditionalFormatting>
  <conditionalFormatting sqref="D157:O157">
    <cfRule type="cellIs" dxfId="141" priority="139" stopIfTrue="1" operator="greaterThan">
      <formula>$B157</formula>
    </cfRule>
    <cfRule type="cellIs" dxfId="140" priority="140" stopIfTrue="1" operator="lessThanOrEqual">
      <formula>$B157</formula>
    </cfRule>
  </conditionalFormatting>
  <conditionalFormatting sqref="D158:O158">
    <cfRule type="cellIs" dxfId="139" priority="141" stopIfTrue="1" operator="greaterThanOrEqual">
      <formula>$B158</formula>
    </cfRule>
    <cfRule type="cellIs" dxfId="138" priority="142" stopIfTrue="1" operator="lessThan">
      <formula>$B158</formula>
    </cfRule>
  </conditionalFormatting>
  <conditionalFormatting sqref="D157:O157">
    <cfRule type="cellIs" dxfId="137" priority="137" stopIfTrue="1" operator="greaterThan">
      <formula>$B157</formula>
    </cfRule>
    <cfRule type="cellIs" dxfId="136" priority="138" stopIfTrue="1" operator="lessThanOrEqual">
      <formula>$B157</formula>
    </cfRule>
  </conditionalFormatting>
  <conditionalFormatting sqref="C167:O167">
    <cfRule type="cellIs" dxfId="135" priority="133" stopIfTrue="1" operator="greaterThan">
      <formula>$B167</formula>
    </cfRule>
    <cfRule type="cellIs" dxfId="134" priority="134" stopIfTrue="1" operator="lessThanOrEqual">
      <formula>$B167</formula>
    </cfRule>
  </conditionalFormatting>
  <conditionalFormatting sqref="C168:O168">
    <cfRule type="cellIs" dxfId="133" priority="135" stopIfTrue="1" operator="greaterThanOrEqual">
      <formula>$B168</formula>
    </cfRule>
    <cfRule type="cellIs" dxfId="132" priority="136" stopIfTrue="1" operator="lessThan">
      <formula>$B168</formula>
    </cfRule>
  </conditionalFormatting>
  <conditionalFormatting sqref="C167:O167">
    <cfRule type="cellIs" dxfId="131" priority="131" stopIfTrue="1" operator="greaterThan">
      <formula>$B167</formula>
    </cfRule>
    <cfRule type="cellIs" dxfId="130" priority="132" stopIfTrue="1" operator="lessThanOrEqual">
      <formula>$B167</formula>
    </cfRule>
  </conditionalFormatting>
  <conditionalFormatting sqref="D167:O167">
    <cfRule type="cellIs" dxfId="129" priority="127" stopIfTrue="1" operator="greaterThan">
      <formula>$B167</formula>
    </cfRule>
    <cfRule type="cellIs" dxfId="128" priority="128" stopIfTrue="1" operator="lessThanOrEqual">
      <formula>$B167</formula>
    </cfRule>
  </conditionalFormatting>
  <conditionalFormatting sqref="D168:O168">
    <cfRule type="cellIs" dxfId="127" priority="129" stopIfTrue="1" operator="greaterThanOrEqual">
      <formula>$B168</formula>
    </cfRule>
    <cfRule type="cellIs" dxfId="126" priority="130" stopIfTrue="1" operator="lessThan">
      <formula>$B168</formula>
    </cfRule>
  </conditionalFormatting>
  <conditionalFormatting sqref="D167:O167">
    <cfRule type="cellIs" dxfId="125" priority="125" stopIfTrue="1" operator="greaterThan">
      <formula>$B167</formula>
    </cfRule>
    <cfRule type="cellIs" dxfId="124" priority="126" stopIfTrue="1" operator="lessThanOrEqual">
      <formula>$B167</formula>
    </cfRule>
  </conditionalFormatting>
  <conditionalFormatting sqref="C177:O177">
    <cfRule type="cellIs" dxfId="123" priority="121" stopIfTrue="1" operator="greaterThan">
      <formula>$B177</formula>
    </cfRule>
    <cfRule type="cellIs" dxfId="122" priority="122" stopIfTrue="1" operator="lessThanOrEqual">
      <formula>$B177</formula>
    </cfRule>
  </conditionalFormatting>
  <conditionalFormatting sqref="C178:O178">
    <cfRule type="cellIs" dxfId="121" priority="123" stopIfTrue="1" operator="greaterThanOrEqual">
      <formula>$B178</formula>
    </cfRule>
    <cfRule type="cellIs" dxfId="120" priority="124" stopIfTrue="1" operator="lessThan">
      <formula>$B178</formula>
    </cfRule>
  </conditionalFormatting>
  <conditionalFormatting sqref="C177:O177">
    <cfRule type="cellIs" dxfId="119" priority="119" stopIfTrue="1" operator="greaterThan">
      <formula>$B177</formula>
    </cfRule>
    <cfRule type="cellIs" dxfId="118" priority="120" stopIfTrue="1" operator="lessThanOrEqual">
      <formula>$B177</formula>
    </cfRule>
  </conditionalFormatting>
  <conditionalFormatting sqref="D177:O177">
    <cfRule type="cellIs" dxfId="117" priority="115" stopIfTrue="1" operator="greaterThan">
      <formula>$B177</formula>
    </cfRule>
    <cfRule type="cellIs" dxfId="116" priority="116" stopIfTrue="1" operator="lessThanOrEqual">
      <formula>$B177</formula>
    </cfRule>
  </conditionalFormatting>
  <conditionalFormatting sqref="D178:O178">
    <cfRule type="cellIs" dxfId="115" priority="117" stopIfTrue="1" operator="greaterThanOrEqual">
      <formula>$B178</formula>
    </cfRule>
    <cfRule type="cellIs" dxfId="114" priority="118" stopIfTrue="1" operator="lessThan">
      <formula>$B178</formula>
    </cfRule>
  </conditionalFormatting>
  <conditionalFormatting sqref="D177:O177">
    <cfRule type="cellIs" dxfId="113" priority="113" stopIfTrue="1" operator="greaterThan">
      <formula>$B177</formula>
    </cfRule>
    <cfRule type="cellIs" dxfId="112" priority="114" stopIfTrue="1" operator="lessThanOrEqual">
      <formula>$B177</formula>
    </cfRule>
  </conditionalFormatting>
  <conditionalFormatting sqref="C187:O187">
    <cfRule type="cellIs" dxfId="111" priority="109" stopIfTrue="1" operator="greaterThan">
      <formula>$B187</formula>
    </cfRule>
    <cfRule type="cellIs" dxfId="110" priority="110" stopIfTrue="1" operator="lessThanOrEqual">
      <formula>$B187</formula>
    </cfRule>
  </conditionalFormatting>
  <conditionalFormatting sqref="C188:O188">
    <cfRule type="cellIs" dxfId="109" priority="111" stopIfTrue="1" operator="greaterThanOrEqual">
      <formula>$B188</formula>
    </cfRule>
    <cfRule type="cellIs" dxfId="108" priority="112" stopIfTrue="1" operator="lessThan">
      <formula>$B188</formula>
    </cfRule>
  </conditionalFormatting>
  <conditionalFormatting sqref="C187:O187">
    <cfRule type="cellIs" dxfId="107" priority="107" stopIfTrue="1" operator="greaterThan">
      <formula>$B187</formula>
    </cfRule>
    <cfRule type="cellIs" dxfId="106" priority="108" stopIfTrue="1" operator="lessThanOrEqual">
      <formula>$B187</formula>
    </cfRule>
  </conditionalFormatting>
  <conditionalFormatting sqref="D187:O187">
    <cfRule type="cellIs" dxfId="105" priority="103" stopIfTrue="1" operator="greaterThan">
      <formula>$B187</formula>
    </cfRule>
    <cfRule type="cellIs" dxfId="104" priority="104" stopIfTrue="1" operator="lessThanOrEqual">
      <formula>$B187</formula>
    </cfRule>
  </conditionalFormatting>
  <conditionalFormatting sqref="D188:O188">
    <cfRule type="cellIs" dxfId="103" priority="105" stopIfTrue="1" operator="greaterThanOrEqual">
      <formula>$B188</formula>
    </cfRule>
    <cfRule type="cellIs" dxfId="102" priority="106" stopIfTrue="1" operator="lessThan">
      <formula>$B188</formula>
    </cfRule>
  </conditionalFormatting>
  <conditionalFormatting sqref="D187:O187">
    <cfRule type="cellIs" dxfId="101" priority="101" stopIfTrue="1" operator="greaterThan">
      <formula>$B187</formula>
    </cfRule>
    <cfRule type="cellIs" dxfId="100" priority="102" stopIfTrue="1" operator="lessThanOrEqual">
      <formula>$B187</formula>
    </cfRule>
  </conditionalFormatting>
  <conditionalFormatting sqref="C197:O197">
    <cfRule type="cellIs" dxfId="99" priority="97" stopIfTrue="1" operator="greaterThan">
      <formula>$B197</formula>
    </cfRule>
    <cfRule type="cellIs" dxfId="98" priority="98" stopIfTrue="1" operator="lessThanOrEqual">
      <formula>$B197</formula>
    </cfRule>
  </conditionalFormatting>
  <conditionalFormatting sqref="C198:O198">
    <cfRule type="cellIs" dxfId="97" priority="99" stopIfTrue="1" operator="greaterThanOrEqual">
      <formula>$B198</formula>
    </cfRule>
    <cfRule type="cellIs" dxfId="96" priority="100" stopIfTrue="1" operator="lessThan">
      <formula>$B198</formula>
    </cfRule>
  </conditionalFormatting>
  <conditionalFormatting sqref="C197:O197">
    <cfRule type="cellIs" dxfId="95" priority="95" stopIfTrue="1" operator="greaterThan">
      <formula>$B197</formula>
    </cfRule>
    <cfRule type="cellIs" dxfId="94" priority="96" stopIfTrue="1" operator="lessThanOrEqual">
      <formula>$B197</formula>
    </cfRule>
  </conditionalFormatting>
  <conditionalFormatting sqref="D197:O197">
    <cfRule type="cellIs" dxfId="93" priority="91" stopIfTrue="1" operator="greaterThan">
      <formula>$B197</formula>
    </cfRule>
    <cfRule type="cellIs" dxfId="92" priority="92" stopIfTrue="1" operator="lessThanOrEqual">
      <formula>$B197</formula>
    </cfRule>
  </conditionalFormatting>
  <conditionalFormatting sqref="D198:O198">
    <cfRule type="cellIs" dxfId="91" priority="93" stopIfTrue="1" operator="greaterThanOrEqual">
      <formula>$B198</formula>
    </cfRule>
    <cfRule type="cellIs" dxfId="90" priority="94" stopIfTrue="1" operator="lessThan">
      <formula>$B198</formula>
    </cfRule>
  </conditionalFormatting>
  <conditionalFormatting sqref="D197:O197">
    <cfRule type="cellIs" dxfId="89" priority="89" stopIfTrue="1" operator="greaterThan">
      <formula>$B197</formula>
    </cfRule>
    <cfRule type="cellIs" dxfId="88" priority="90" stopIfTrue="1" operator="lessThanOrEqual">
      <formula>$B197</formula>
    </cfRule>
  </conditionalFormatting>
  <conditionalFormatting sqref="C207:O207">
    <cfRule type="cellIs" dxfId="87" priority="85" stopIfTrue="1" operator="greaterThan">
      <formula>$B207</formula>
    </cfRule>
    <cfRule type="cellIs" dxfId="86" priority="86" stopIfTrue="1" operator="lessThanOrEqual">
      <formula>$B207</formula>
    </cfRule>
  </conditionalFormatting>
  <conditionalFormatting sqref="C208:O208">
    <cfRule type="cellIs" dxfId="85" priority="87" stopIfTrue="1" operator="greaterThanOrEqual">
      <formula>$B208</formula>
    </cfRule>
    <cfRule type="cellIs" dxfId="84" priority="88" stopIfTrue="1" operator="lessThan">
      <formula>$B208</formula>
    </cfRule>
  </conditionalFormatting>
  <conditionalFormatting sqref="C207:O207">
    <cfRule type="cellIs" dxfId="83" priority="83" stopIfTrue="1" operator="greaterThan">
      <formula>$B207</formula>
    </cfRule>
    <cfRule type="cellIs" dxfId="82" priority="84" stopIfTrue="1" operator="lessThanOrEqual">
      <formula>$B207</formula>
    </cfRule>
  </conditionalFormatting>
  <conditionalFormatting sqref="D207:O207">
    <cfRule type="cellIs" dxfId="81" priority="79" stopIfTrue="1" operator="greaterThan">
      <formula>$B207</formula>
    </cfRule>
    <cfRule type="cellIs" dxfId="80" priority="80" stopIfTrue="1" operator="lessThanOrEqual">
      <formula>$B207</formula>
    </cfRule>
  </conditionalFormatting>
  <conditionalFormatting sqref="D208:O208">
    <cfRule type="cellIs" dxfId="79" priority="81" stopIfTrue="1" operator="greaterThanOrEqual">
      <formula>$B208</formula>
    </cfRule>
    <cfRule type="cellIs" dxfId="78" priority="82" stopIfTrue="1" operator="lessThan">
      <formula>$B208</formula>
    </cfRule>
  </conditionalFormatting>
  <conditionalFormatting sqref="D207:O207">
    <cfRule type="cellIs" dxfId="77" priority="77" stopIfTrue="1" operator="greaterThan">
      <formula>$B207</formula>
    </cfRule>
    <cfRule type="cellIs" dxfId="76" priority="78" stopIfTrue="1" operator="lessThanOrEqual">
      <formula>$B207</formula>
    </cfRule>
  </conditionalFormatting>
  <conditionalFormatting sqref="C217:O217">
    <cfRule type="cellIs" dxfId="75" priority="73" stopIfTrue="1" operator="greaterThan">
      <formula>$B217</formula>
    </cfRule>
    <cfRule type="cellIs" dxfId="74" priority="74" stopIfTrue="1" operator="lessThanOrEqual">
      <formula>$B217</formula>
    </cfRule>
  </conditionalFormatting>
  <conditionalFormatting sqref="C218:O218">
    <cfRule type="cellIs" dxfId="73" priority="75" stopIfTrue="1" operator="greaterThanOrEqual">
      <formula>$B218</formula>
    </cfRule>
    <cfRule type="cellIs" dxfId="72" priority="76" stopIfTrue="1" operator="lessThan">
      <formula>$B218</formula>
    </cfRule>
  </conditionalFormatting>
  <conditionalFormatting sqref="C217:O217">
    <cfRule type="cellIs" dxfId="71" priority="71" stopIfTrue="1" operator="greaterThan">
      <formula>$B217</formula>
    </cfRule>
    <cfRule type="cellIs" dxfId="70" priority="72" stopIfTrue="1" operator="lessThanOrEqual">
      <formula>$B217</formula>
    </cfRule>
  </conditionalFormatting>
  <conditionalFormatting sqref="D217:O217">
    <cfRule type="cellIs" dxfId="69" priority="67" stopIfTrue="1" operator="greaterThan">
      <formula>$B217</formula>
    </cfRule>
    <cfRule type="cellIs" dxfId="68" priority="68" stopIfTrue="1" operator="lessThanOrEqual">
      <formula>$B217</formula>
    </cfRule>
  </conditionalFormatting>
  <conditionalFormatting sqref="D218:O218">
    <cfRule type="cellIs" dxfId="67" priority="69" stopIfTrue="1" operator="greaterThanOrEqual">
      <formula>$B218</formula>
    </cfRule>
    <cfRule type="cellIs" dxfId="66" priority="70" stopIfTrue="1" operator="lessThan">
      <formula>$B218</formula>
    </cfRule>
  </conditionalFormatting>
  <conditionalFormatting sqref="D217:O217">
    <cfRule type="cellIs" dxfId="65" priority="65" stopIfTrue="1" operator="greaterThan">
      <formula>$B217</formula>
    </cfRule>
    <cfRule type="cellIs" dxfId="64" priority="66" stopIfTrue="1" operator="lessThanOrEqual">
      <formula>$B217</formula>
    </cfRule>
  </conditionalFormatting>
  <conditionalFormatting sqref="C227:O227">
    <cfRule type="cellIs" dxfId="63" priority="61" stopIfTrue="1" operator="greaterThan">
      <formula>$B227</formula>
    </cfRule>
    <cfRule type="cellIs" dxfId="62" priority="62" stopIfTrue="1" operator="lessThanOrEqual">
      <formula>$B227</formula>
    </cfRule>
  </conditionalFormatting>
  <conditionalFormatting sqref="C228:O228">
    <cfRule type="cellIs" dxfId="61" priority="63" stopIfTrue="1" operator="greaterThanOrEqual">
      <formula>$B228</formula>
    </cfRule>
    <cfRule type="cellIs" dxfId="60" priority="64" stopIfTrue="1" operator="lessThan">
      <formula>$B228</formula>
    </cfRule>
  </conditionalFormatting>
  <conditionalFormatting sqref="C227:O227">
    <cfRule type="cellIs" dxfId="59" priority="59" stopIfTrue="1" operator="greaterThan">
      <formula>$B227</formula>
    </cfRule>
    <cfRule type="cellIs" dxfId="58" priority="60" stopIfTrue="1" operator="lessThanOrEqual">
      <formula>$B227</formula>
    </cfRule>
  </conditionalFormatting>
  <conditionalFormatting sqref="D227:O227">
    <cfRule type="cellIs" dxfId="57" priority="55" stopIfTrue="1" operator="greaterThan">
      <formula>$B227</formula>
    </cfRule>
    <cfRule type="cellIs" dxfId="56" priority="56" stopIfTrue="1" operator="lessThanOrEqual">
      <formula>$B227</formula>
    </cfRule>
  </conditionalFormatting>
  <conditionalFormatting sqref="D228:O228">
    <cfRule type="cellIs" dxfId="55" priority="57" stopIfTrue="1" operator="greaterThanOrEqual">
      <formula>$B228</formula>
    </cfRule>
    <cfRule type="cellIs" dxfId="54" priority="58" stopIfTrue="1" operator="lessThan">
      <formula>$B228</formula>
    </cfRule>
  </conditionalFormatting>
  <conditionalFormatting sqref="D227:O227">
    <cfRule type="cellIs" dxfId="53" priority="53" stopIfTrue="1" operator="greaterThan">
      <formula>$B227</formula>
    </cfRule>
    <cfRule type="cellIs" dxfId="52" priority="54" stopIfTrue="1" operator="lessThanOrEqual">
      <formula>$B227</formula>
    </cfRule>
  </conditionalFormatting>
  <conditionalFormatting sqref="C239:O239">
    <cfRule type="cellIs" dxfId="51" priority="49" stopIfTrue="1" operator="greaterThan">
      <formula>$B239</formula>
    </cfRule>
    <cfRule type="cellIs" dxfId="50" priority="50" stopIfTrue="1" operator="lessThanOrEqual">
      <formula>$B239</formula>
    </cfRule>
  </conditionalFormatting>
  <conditionalFormatting sqref="C240:O240">
    <cfRule type="cellIs" dxfId="49" priority="51" stopIfTrue="1" operator="greaterThanOrEqual">
      <formula>$B240</formula>
    </cfRule>
    <cfRule type="cellIs" dxfId="48" priority="52" stopIfTrue="1" operator="lessThan">
      <formula>$B240</formula>
    </cfRule>
  </conditionalFormatting>
  <conditionalFormatting sqref="C239:O239">
    <cfRule type="cellIs" dxfId="47" priority="47" stopIfTrue="1" operator="greaterThan">
      <formula>$B239</formula>
    </cfRule>
    <cfRule type="cellIs" dxfId="46" priority="48" stopIfTrue="1" operator="lessThanOrEqual">
      <formula>$B239</formula>
    </cfRule>
  </conditionalFormatting>
  <conditionalFormatting sqref="D239:O239">
    <cfRule type="cellIs" dxfId="45" priority="43" stopIfTrue="1" operator="greaterThan">
      <formula>$B239</formula>
    </cfRule>
    <cfRule type="cellIs" dxfId="44" priority="44" stopIfTrue="1" operator="lessThanOrEqual">
      <formula>$B239</formula>
    </cfRule>
  </conditionalFormatting>
  <conditionalFormatting sqref="D240:O240">
    <cfRule type="cellIs" dxfId="43" priority="45" stopIfTrue="1" operator="greaterThanOrEqual">
      <formula>$B240</formula>
    </cfRule>
    <cfRule type="cellIs" dxfId="42" priority="46" stopIfTrue="1" operator="lessThan">
      <formula>$B240</formula>
    </cfRule>
  </conditionalFormatting>
  <conditionalFormatting sqref="D239:O239">
    <cfRule type="cellIs" dxfId="41" priority="41" stopIfTrue="1" operator="greaterThan">
      <formula>$B239</formula>
    </cfRule>
    <cfRule type="cellIs" dxfId="40" priority="42" stopIfTrue="1" operator="lessThanOrEqual">
      <formula>$B239</formula>
    </cfRule>
  </conditionalFormatting>
  <conditionalFormatting sqref="C249:O249">
    <cfRule type="cellIs" dxfId="39" priority="37" stopIfTrue="1" operator="greaterThan">
      <formula>$B249</formula>
    </cfRule>
    <cfRule type="cellIs" dxfId="38" priority="38" stopIfTrue="1" operator="lessThanOrEqual">
      <formula>$B249</formula>
    </cfRule>
  </conditionalFormatting>
  <conditionalFormatting sqref="C250:O250">
    <cfRule type="cellIs" dxfId="37" priority="39" stopIfTrue="1" operator="greaterThanOrEqual">
      <formula>$B250</formula>
    </cfRule>
    <cfRule type="cellIs" dxfId="36" priority="40" stopIfTrue="1" operator="lessThan">
      <formula>$B250</formula>
    </cfRule>
  </conditionalFormatting>
  <conditionalFormatting sqref="C249:O249">
    <cfRule type="cellIs" dxfId="35" priority="35" stopIfTrue="1" operator="greaterThan">
      <formula>$B249</formula>
    </cfRule>
    <cfRule type="cellIs" dxfId="34" priority="36" stopIfTrue="1" operator="lessThanOrEqual">
      <formula>$B249</formula>
    </cfRule>
  </conditionalFormatting>
  <conditionalFormatting sqref="D249:O249">
    <cfRule type="cellIs" dxfId="33" priority="31" stopIfTrue="1" operator="greaterThan">
      <formula>$B249</formula>
    </cfRule>
    <cfRule type="cellIs" dxfId="32" priority="32" stopIfTrue="1" operator="lessThanOrEqual">
      <formula>$B249</formula>
    </cfRule>
  </conditionalFormatting>
  <conditionalFormatting sqref="D250:O250">
    <cfRule type="cellIs" dxfId="31" priority="33" stopIfTrue="1" operator="greaterThanOrEqual">
      <formula>$B250</formula>
    </cfRule>
    <cfRule type="cellIs" dxfId="30" priority="34" stopIfTrue="1" operator="lessThan">
      <formula>$B250</formula>
    </cfRule>
  </conditionalFormatting>
  <conditionalFormatting sqref="D249:O249">
    <cfRule type="cellIs" dxfId="29" priority="29" stopIfTrue="1" operator="greaterThan">
      <formula>$B249</formula>
    </cfRule>
    <cfRule type="cellIs" dxfId="28" priority="30" stopIfTrue="1" operator="lessThanOrEqual">
      <formula>$B249</formula>
    </cfRule>
  </conditionalFormatting>
  <conditionalFormatting sqref="C259:O259">
    <cfRule type="cellIs" dxfId="27" priority="25" stopIfTrue="1" operator="greaterThan">
      <formula>$B259</formula>
    </cfRule>
    <cfRule type="cellIs" dxfId="26" priority="26" stopIfTrue="1" operator="lessThanOrEqual">
      <formula>$B259</formula>
    </cfRule>
  </conditionalFormatting>
  <conditionalFormatting sqref="C260:O260">
    <cfRule type="cellIs" dxfId="25" priority="27" stopIfTrue="1" operator="greaterThanOrEqual">
      <formula>$B260</formula>
    </cfRule>
    <cfRule type="cellIs" dxfId="24" priority="28" stopIfTrue="1" operator="lessThan">
      <formula>$B260</formula>
    </cfRule>
  </conditionalFormatting>
  <conditionalFormatting sqref="C259:O259">
    <cfRule type="cellIs" dxfId="23" priority="23" stopIfTrue="1" operator="greaterThan">
      <formula>$B259</formula>
    </cfRule>
    <cfRule type="cellIs" dxfId="22" priority="24" stopIfTrue="1" operator="lessThanOrEqual">
      <formula>$B259</formula>
    </cfRule>
  </conditionalFormatting>
  <conditionalFormatting sqref="D259:O259">
    <cfRule type="cellIs" dxfId="21" priority="19" stopIfTrue="1" operator="greaterThan">
      <formula>$B259</formula>
    </cfRule>
    <cfRule type="cellIs" dxfId="20" priority="20" stopIfTrue="1" operator="lessThanOrEqual">
      <formula>$B259</formula>
    </cfRule>
  </conditionalFormatting>
  <conditionalFormatting sqref="D260:O260">
    <cfRule type="cellIs" dxfId="19" priority="21" stopIfTrue="1" operator="greaterThanOrEqual">
      <formula>$B260</formula>
    </cfRule>
    <cfRule type="cellIs" dxfId="18" priority="22" stopIfTrue="1" operator="lessThan">
      <formula>$B260</formula>
    </cfRule>
  </conditionalFormatting>
  <conditionalFormatting sqref="D259:O259">
    <cfRule type="cellIs" dxfId="17" priority="17" stopIfTrue="1" operator="greaterThan">
      <formula>$B259</formula>
    </cfRule>
    <cfRule type="cellIs" dxfId="16" priority="18" stopIfTrue="1" operator="lessThanOrEqual">
      <formula>$B259</formula>
    </cfRule>
  </conditionalFormatting>
  <conditionalFormatting sqref="AC29">
    <cfRule type="cellIs" dxfId="15" priority="15" stopIfTrue="1" operator="greaterThan">
      <formula>$B29</formula>
    </cfRule>
    <cfRule type="cellIs" dxfId="14" priority="16" stopIfTrue="1" operator="lessThanOrEqual">
      <formula>$B29</formula>
    </cfRule>
  </conditionalFormatting>
  <conditionalFormatting sqref="AC29">
    <cfRule type="cellIs" dxfId="13" priority="13" stopIfTrue="1" operator="greaterThan">
      <formula>$B29</formula>
    </cfRule>
    <cfRule type="cellIs" dxfId="12" priority="14" stopIfTrue="1" operator="lessThanOrEqual">
      <formula>$B29</formula>
    </cfRule>
  </conditionalFormatting>
  <conditionalFormatting sqref="AC29">
    <cfRule type="cellIs" dxfId="11" priority="11" stopIfTrue="1" operator="greaterThan">
      <formula>$B29</formula>
    </cfRule>
    <cfRule type="cellIs" dxfId="10" priority="12" stopIfTrue="1" operator="lessThanOrEqual">
      <formula>$B29</formula>
    </cfRule>
  </conditionalFormatting>
  <conditionalFormatting sqref="AC29">
    <cfRule type="cellIs" dxfId="9" priority="9" stopIfTrue="1" operator="greaterThan">
      <formula>$B29</formula>
    </cfRule>
    <cfRule type="cellIs" dxfId="8" priority="10" stopIfTrue="1" operator="lessThanOrEqual">
      <formula>$B29</formula>
    </cfRule>
  </conditionalFormatting>
  <conditionalFormatting sqref="AC259">
    <cfRule type="cellIs" dxfId="7" priority="7" stopIfTrue="1" operator="greaterThan">
      <formula>$B259</formula>
    </cfRule>
    <cfRule type="cellIs" dxfId="6" priority="8" stopIfTrue="1" operator="lessThanOrEqual">
      <formula>$B259</formula>
    </cfRule>
  </conditionalFormatting>
  <conditionalFormatting sqref="AC259">
    <cfRule type="cellIs" dxfId="5" priority="5" stopIfTrue="1" operator="greaterThan">
      <formula>$B259</formula>
    </cfRule>
    <cfRule type="cellIs" dxfId="4" priority="6" stopIfTrue="1" operator="lessThanOrEqual">
      <formula>$B259</formula>
    </cfRule>
  </conditionalFormatting>
  <conditionalFormatting sqref="AC259">
    <cfRule type="cellIs" dxfId="3" priority="3" stopIfTrue="1" operator="greaterThan">
      <formula>$B259</formula>
    </cfRule>
    <cfRule type="cellIs" dxfId="2" priority="4" stopIfTrue="1" operator="lessThanOrEqual">
      <formula>$B259</formula>
    </cfRule>
  </conditionalFormatting>
  <conditionalFormatting sqref="AC259">
    <cfRule type="cellIs" dxfId="1" priority="1" stopIfTrue="1" operator="greaterThan">
      <formula>$B259</formula>
    </cfRule>
    <cfRule type="cellIs" dxfId="0" priority="2" stopIfTrue="1" operator="lessThanOrEqual">
      <formula>$B259</formula>
    </cfRule>
  </conditionalFormatting>
  <pageMargins left="0" right="0" top="7.874015748031496E-2" bottom="0.47244094488188981" header="0" footer="0"/>
  <pageSetup paperSize="9" scale="46" fitToHeight="5" orientation="landscape" r:id="rId1"/>
  <headerFooter alignWithMargins="0">
    <oddFooter>&amp;L&amp;F   &amp;A&amp;R&amp;D   &amp;T
&amp;P de &amp;N</oddFooter>
  </headerFooter>
  <rowBreaks count="3" manualBreakCount="3">
    <brk id="62" max="51" man="1"/>
    <brk id="128" max="51" man="1"/>
    <brk id="188" max="51" man="1"/>
  </rowBreaks>
  <cellWatches>
    <cellWatch r="B69"/>
  </cellWatch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C26" sqref="C26:I26"/>
    </sheetView>
  </sheetViews>
  <sheetFormatPr baseColWidth="10" defaultRowHeight="12.75" x14ac:dyDescent="0.2"/>
  <cols>
    <col min="1" max="1" width="2.7109375" style="59" bestFit="1" customWidth="1"/>
    <col min="2" max="2" width="26.7109375" style="59" bestFit="1" customWidth="1"/>
    <col min="3" max="6" width="11.42578125" style="57"/>
    <col min="7" max="7" width="11.42578125" style="60"/>
    <col min="8" max="8" width="11.42578125" style="57"/>
    <col min="9" max="9" width="11.42578125" style="61"/>
    <col min="10" max="16384" width="11.42578125" style="57"/>
  </cols>
  <sheetData>
    <row r="1" spans="1:11" s="55" customFormat="1" x14ac:dyDescent="0.2">
      <c r="A1" s="62" t="s">
        <v>40</v>
      </c>
      <c r="B1" s="53"/>
      <c r="C1" s="53" t="s">
        <v>41</v>
      </c>
      <c r="D1" s="53" t="s">
        <v>42</v>
      </c>
      <c r="E1" s="53" t="s">
        <v>43</v>
      </c>
      <c r="F1" s="53" t="s">
        <v>44</v>
      </c>
      <c r="G1" s="65" t="s">
        <v>45</v>
      </c>
      <c r="H1" s="53" t="s">
        <v>46</v>
      </c>
      <c r="I1" s="53" t="s">
        <v>47</v>
      </c>
      <c r="J1" s="54"/>
      <c r="K1" s="54"/>
    </row>
    <row r="2" spans="1:11" x14ac:dyDescent="0.2">
      <c r="A2" s="56" t="s">
        <v>7</v>
      </c>
      <c r="B2" s="56" t="s">
        <v>68</v>
      </c>
      <c r="C2" s="95">
        <v>1226</v>
      </c>
      <c r="D2" s="95">
        <v>19721.47</v>
      </c>
      <c r="E2" s="95">
        <v>13201.07</v>
      </c>
      <c r="F2" s="95">
        <v>6520.41</v>
      </c>
      <c r="G2" s="95">
        <v>33.06</v>
      </c>
      <c r="H2" s="8">
        <v>940</v>
      </c>
      <c r="I2" s="7">
        <v>12490.05</v>
      </c>
      <c r="J2" s="8"/>
      <c r="K2" s="8"/>
    </row>
    <row r="3" spans="1:11" x14ac:dyDescent="0.2">
      <c r="A3" s="56" t="s">
        <v>8</v>
      </c>
      <c r="B3" s="56" t="s">
        <v>69</v>
      </c>
      <c r="C3" s="95">
        <v>148</v>
      </c>
      <c r="D3" s="95">
        <v>2704.7</v>
      </c>
      <c r="E3" s="95">
        <v>1901.24</v>
      </c>
      <c r="F3" s="95">
        <v>803.46</v>
      </c>
      <c r="G3" s="95">
        <v>29.71</v>
      </c>
      <c r="H3" s="94">
        <v>178</v>
      </c>
      <c r="I3" s="7">
        <v>3094.13</v>
      </c>
      <c r="J3" s="8"/>
      <c r="K3" s="8"/>
    </row>
    <row r="4" spans="1:11" x14ac:dyDescent="0.2">
      <c r="A4" s="56" t="s">
        <v>9</v>
      </c>
      <c r="B4" s="56" t="s">
        <v>70</v>
      </c>
      <c r="C4" s="95">
        <v>1448</v>
      </c>
      <c r="D4" s="95">
        <v>10526.55</v>
      </c>
      <c r="E4" s="95">
        <v>4863.5200000000004</v>
      </c>
      <c r="F4" s="95">
        <v>5663.03</v>
      </c>
      <c r="G4" s="95">
        <v>53.8</v>
      </c>
      <c r="H4" s="8">
        <v>1353</v>
      </c>
      <c r="I4" s="8">
        <v>10110.1</v>
      </c>
      <c r="J4" s="8"/>
      <c r="K4" s="8"/>
    </row>
    <row r="5" spans="1:11" x14ac:dyDescent="0.2">
      <c r="A5" s="56" t="s">
        <v>71</v>
      </c>
      <c r="B5" s="56" t="s">
        <v>98</v>
      </c>
      <c r="C5" s="95">
        <v>26</v>
      </c>
      <c r="D5" s="95">
        <v>5402.91</v>
      </c>
      <c r="E5" s="95">
        <v>4360.2299999999996</v>
      </c>
      <c r="F5" s="95">
        <v>1042.68</v>
      </c>
      <c r="G5" s="95">
        <v>19.3</v>
      </c>
      <c r="H5" s="8">
        <v>3</v>
      </c>
      <c r="I5" s="7">
        <v>608.12</v>
      </c>
      <c r="J5" s="8"/>
      <c r="K5" s="8"/>
    </row>
    <row r="6" spans="1:11" x14ac:dyDescent="0.2">
      <c r="A6" s="56" t="s">
        <v>10</v>
      </c>
      <c r="B6" s="56" t="s">
        <v>99</v>
      </c>
      <c r="C6" s="95">
        <v>193</v>
      </c>
      <c r="D6" s="95">
        <v>1357.07</v>
      </c>
      <c r="E6" s="95">
        <v>852.14</v>
      </c>
      <c r="F6" s="95">
        <v>504.93</v>
      </c>
      <c r="G6" s="95">
        <v>37.21</v>
      </c>
      <c r="H6" s="8">
        <v>719</v>
      </c>
      <c r="I6" s="8">
        <v>4955.6899999999996</v>
      </c>
      <c r="J6" s="8"/>
      <c r="K6" s="8"/>
    </row>
    <row r="7" spans="1:11" x14ac:dyDescent="0.2">
      <c r="A7" s="56" t="s">
        <v>11</v>
      </c>
      <c r="B7" s="56" t="s">
        <v>72</v>
      </c>
      <c r="C7" s="95">
        <v>2</v>
      </c>
      <c r="D7" s="95">
        <v>27.6</v>
      </c>
      <c r="E7" s="95">
        <v>19.329999999999998</v>
      </c>
      <c r="F7" s="95">
        <v>8.27</v>
      </c>
      <c r="G7" s="95">
        <v>29.97</v>
      </c>
      <c r="H7" s="8">
        <v>15</v>
      </c>
      <c r="I7" s="8">
        <v>219.2</v>
      </c>
      <c r="J7" s="8"/>
      <c r="K7" s="8"/>
    </row>
    <row r="8" spans="1:11" x14ac:dyDescent="0.2">
      <c r="A8" s="56" t="s">
        <v>12</v>
      </c>
      <c r="B8" s="56" t="s">
        <v>73</v>
      </c>
      <c r="C8" s="95">
        <v>18</v>
      </c>
      <c r="D8" s="95">
        <v>62.95</v>
      </c>
      <c r="E8" s="95">
        <v>50.34</v>
      </c>
      <c r="F8" s="95">
        <v>12.61</v>
      </c>
      <c r="G8" s="95">
        <v>20.03</v>
      </c>
      <c r="H8" s="8">
        <v>77</v>
      </c>
      <c r="I8" s="7">
        <v>1218.95</v>
      </c>
      <c r="J8" s="8"/>
      <c r="K8" s="8"/>
    </row>
    <row r="9" spans="1:11" x14ac:dyDescent="0.2">
      <c r="A9" s="56" t="s">
        <v>13</v>
      </c>
      <c r="B9" s="56" t="s">
        <v>74</v>
      </c>
      <c r="C9" s="95">
        <v>25</v>
      </c>
      <c r="D9" s="95">
        <v>192.43</v>
      </c>
      <c r="E9" s="95">
        <v>145.34</v>
      </c>
      <c r="F9" s="95">
        <v>47.09</v>
      </c>
      <c r="G9" s="95">
        <v>24.47</v>
      </c>
      <c r="H9" s="8">
        <v>231</v>
      </c>
      <c r="I9" s="8">
        <v>2190.33</v>
      </c>
      <c r="J9" s="8"/>
      <c r="K9" s="8"/>
    </row>
    <row r="10" spans="1:11" x14ac:dyDescent="0.2">
      <c r="A10" s="56" t="s">
        <v>14</v>
      </c>
      <c r="B10" s="56" t="s">
        <v>75</v>
      </c>
      <c r="C10" s="95">
        <v>14</v>
      </c>
      <c r="D10" s="95">
        <v>100.26</v>
      </c>
      <c r="E10" s="95">
        <v>69.760000000000005</v>
      </c>
      <c r="F10" s="95">
        <v>30.5</v>
      </c>
      <c r="G10" s="95">
        <v>30.42</v>
      </c>
      <c r="H10" s="8">
        <v>336</v>
      </c>
      <c r="I10" s="8">
        <v>2065.1999999999998</v>
      </c>
      <c r="J10" s="8"/>
      <c r="K10" s="8"/>
    </row>
    <row r="11" spans="1:11" x14ac:dyDescent="0.2">
      <c r="A11" s="56" t="s">
        <v>15</v>
      </c>
      <c r="B11" s="56" t="s">
        <v>76</v>
      </c>
      <c r="C11" s="95">
        <v>17</v>
      </c>
      <c r="D11" s="95">
        <v>222.61</v>
      </c>
      <c r="E11" s="95">
        <v>158.02000000000001</v>
      </c>
      <c r="F11" s="95">
        <v>64.59</v>
      </c>
      <c r="G11" s="95">
        <v>29.01</v>
      </c>
      <c r="H11" s="8">
        <v>41</v>
      </c>
      <c r="I11" s="7">
        <v>755.4</v>
      </c>
      <c r="J11" s="8"/>
      <c r="K11" s="8"/>
    </row>
    <row r="12" spans="1:11" x14ac:dyDescent="0.2">
      <c r="A12" s="56" t="s">
        <v>16</v>
      </c>
      <c r="B12" s="56" t="s">
        <v>77</v>
      </c>
      <c r="C12" s="95">
        <v>29</v>
      </c>
      <c r="D12" s="95">
        <v>398.16</v>
      </c>
      <c r="E12" s="95">
        <v>254.97</v>
      </c>
      <c r="F12" s="95">
        <v>143.19</v>
      </c>
      <c r="G12" s="95">
        <v>35.96</v>
      </c>
      <c r="H12" s="8">
        <v>297</v>
      </c>
      <c r="I12" s="7">
        <v>3311.55</v>
      </c>
      <c r="J12" s="8"/>
      <c r="K12" s="8"/>
    </row>
    <row r="13" spans="1:11" x14ac:dyDescent="0.2">
      <c r="A13" s="56" t="s">
        <v>17</v>
      </c>
      <c r="B13" s="56" t="s">
        <v>78</v>
      </c>
      <c r="C13" s="95">
        <v>71</v>
      </c>
      <c r="D13" s="95">
        <v>559.33000000000004</v>
      </c>
      <c r="E13" s="95">
        <v>379.99</v>
      </c>
      <c r="F13" s="95">
        <v>179.34</v>
      </c>
      <c r="G13" s="95">
        <v>32.06</v>
      </c>
      <c r="H13" s="8">
        <v>625</v>
      </c>
      <c r="I13" s="8">
        <v>4038.19</v>
      </c>
      <c r="J13" s="8"/>
      <c r="K13" s="8"/>
    </row>
    <row r="14" spans="1:11" x14ac:dyDescent="0.2">
      <c r="A14" s="56" t="s">
        <v>18</v>
      </c>
      <c r="B14" s="56" t="s">
        <v>79</v>
      </c>
      <c r="C14" s="95">
        <v>2</v>
      </c>
      <c r="D14" s="95">
        <v>54.25</v>
      </c>
      <c r="E14" s="95">
        <v>37.619999999999997</v>
      </c>
      <c r="F14" s="95">
        <v>16.63</v>
      </c>
      <c r="G14" s="95">
        <v>30.66</v>
      </c>
      <c r="H14" s="8">
        <v>52</v>
      </c>
      <c r="I14" s="8">
        <v>921.18</v>
      </c>
      <c r="J14" s="8"/>
      <c r="K14" s="8"/>
    </row>
    <row r="15" spans="1:11" x14ac:dyDescent="0.2">
      <c r="A15" s="56" t="s">
        <v>19</v>
      </c>
      <c r="B15" s="56" t="s">
        <v>80</v>
      </c>
      <c r="C15" s="95">
        <v>42</v>
      </c>
      <c r="D15" s="95">
        <v>388.64</v>
      </c>
      <c r="E15" s="95">
        <v>258.69</v>
      </c>
      <c r="F15" s="95">
        <v>129.94</v>
      </c>
      <c r="G15" s="95">
        <v>33.44</v>
      </c>
      <c r="H15" s="8">
        <v>100</v>
      </c>
      <c r="I15" s="7">
        <v>831.84</v>
      </c>
      <c r="J15" s="8"/>
      <c r="K15" s="8"/>
    </row>
    <row r="16" spans="1:11" x14ac:dyDescent="0.2">
      <c r="A16" s="56" t="s">
        <v>20</v>
      </c>
      <c r="B16" s="56" t="s">
        <v>81</v>
      </c>
      <c r="C16" s="95">
        <v>84</v>
      </c>
      <c r="D16" s="95">
        <v>700.84</v>
      </c>
      <c r="E16" s="95">
        <v>451.93</v>
      </c>
      <c r="F16" s="95">
        <v>248.91</v>
      </c>
      <c r="G16" s="95">
        <v>35.520000000000003</v>
      </c>
      <c r="H16" s="8">
        <v>449</v>
      </c>
      <c r="I16" s="7">
        <v>2809.31</v>
      </c>
      <c r="J16" s="8"/>
      <c r="K16" s="8"/>
    </row>
    <row r="17" spans="1:11" x14ac:dyDescent="0.2">
      <c r="A17" s="56" t="s">
        <v>21</v>
      </c>
      <c r="B17" s="56" t="s">
        <v>82</v>
      </c>
      <c r="C17" s="95">
        <v>69</v>
      </c>
      <c r="D17" s="95">
        <v>1313.82</v>
      </c>
      <c r="E17" s="95">
        <v>918.86</v>
      </c>
      <c r="F17" s="95">
        <v>394.95</v>
      </c>
      <c r="G17" s="95">
        <v>30.06</v>
      </c>
      <c r="H17" s="8">
        <v>317</v>
      </c>
      <c r="I17" s="7">
        <v>2947.41</v>
      </c>
      <c r="J17" s="8"/>
      <c r="K17" s="8"/>
    </row>
    <row r="18" spans="1:11" x14ac:dyDescent="0.2">
      <c r="A18" s="56" t="s">
        <v>22</v>
      </c>
      <c r="B18" s="56" t="s">
        <v>83</v>
      </c>
      <c r="C18" s="95">
        <v>28</v>
      </c>
      <c r="D18" s="95">
        <v>255.42</v>
      </c>
      <c r="E18" s="95">
        <v>176.47</v>
      </c>
      <c r="F18" s="95">
        <v>78.95</v>
      </c>
      <c r="G18" s="95">
        <v>30.91</v>
      </c>
      <c r="H18" s="8">
        <v>79</v>
      </c>
      <c r="I18" s="8">
        <v>886.99</v>
      </c>
      <c r="J18" s="8"/>
      <c r="K18" s="8"/>
    </row>
    <row r="19" spans="1:11" x14ac:dyDescent="0.2">
      <c r="A19" s="56" t="s">
        <v>23</v>
      </c>
      <c r="B19" s="56" t="s">
        <v>84</v>
      </c>
      <c r="C19" s="95">
        <v>12</v>
      </c>
      <c r="D19" s="95">
        <v>1814.92</v>
      </c>
      <c r="E19" s="95">
        <v>1541.7</v>
      </c>
      <c r="F19" s="95">
        <v>273.22000000000003</v>
      </c>
      <c r="G19" s="95">
        <v>15.05</v>
      </c>
      <c r="H19" s="8">
        <v>3</v>
      </c>
      <c r="I19" s="7">
        <v>16</v>
      </c>
      <c r="J19" s="8"/>
      <c r="K19" s="8"/>
    </row>
    <row r="20" spans="1:11" x14ac:dyDescent="0.2">
      <c r="A20" s="56" t="s">
        <v>24</v>
      </c>
      <c r="B20" s="56" t="s">
        <v>85</v>
      </c>
      <c r="C20" s="95">
        <v>26</v>
      </c>
      <c r="D20" s="95">
        <v>1080.54</v>
      </c>
      <c r="E20" s="95">
        <v>749.68</v>
      </c>
      <c r="F20" s="95">
        <v>330.86</v>
      </c>
      <c r="G20" s="95">
        <v>30.62</v>
      </c>
      <c r="H20" s="8">
        <v>29</v>
      </c>
      <c r="I20" s="7">
        <v>1160.82</v>
      </c>
      <c r="J20" s="8"/>
      <c r="K20" s="8"/>
    </row>
    <row r="21" spans="1:11" x14ac:dyDescent="0.2">
      <c r="A21" s="56" t="s">
        <v>25</v>
      </c>
      <c r="B21" s="56" t="s">
        <v>86</v>
      </c>
      <c r="C21" s="95">
        <v>123</v>
      </c>
      <c r="D21" s="95">
        <v>656.21</v>
      </c>
      <c r="E21" s="95">
        <v>407.71</v>
      </c>
      <c r="F21" s="95">
        <v>248.49</v>
      </c>
      <c r="G21" s="95">
        <v>37.869999999999997</v>
      </c>
      <c r="H21" s="8">
        <v>629</v>
      </c>
      <c r="I21" s="7">
        <v>3316.94</v>
      </c>
      <c r="J21" s="8"/>
      <c r="K21" s="8"/>
    </row>
    <row r="22" spans="1:11" x14ac:dyDescent="0.2">
      <c r="A22" s="56" t="s">
        <v>26</v>
      </c>
      <c r="B22" s="56" t="s">
        <v>87</v>
      </c>
      <c r="C22" s="95">
        <v>22</v>
      </c>
      <c r="D22" s="95">
        <v>287.3</v>
      </c>
      <c r="E22" s="95">
        <v>183.94</v>
      </c>
      <c r="F22" s="95">
        <v>103.36</v>
      </c>
      <c r="G22" s="95">
        <v>35.979999999999997</v>
      </c>
      <c r="H22" s="8">
        <v>93</v>
      </c>
      <c r="I22" s="7">
        <v>1323.3</v>
      </c>
      <c r="J22" s="8"/>
      <c r="K22" s="8"/>
    </row>
    <row r="23" spans="1:11" x14ac:dyDescent="0.2">
      <c r="A23" s="56" t="s">
        <v>27</v>
      </c>
      <c r="B23" s="56" t="s">
        <v>88</v>
      </c>
      <c r="C23" s="95">
        <v>28</v>
      </c>
      <c r="D23" s="95">
        <v>240.4</v>
      </c>
      <c r="E23" s="95">
        <v>154.68</v>
      </c>
      <c r="F23" s="95">
        <v>85.72</v>
      </c>
      <c r="G23" s="95">
        <v>35.659999999999997</v>
      </c>
      <c r="H23" s="8">
        <v>143</v>
      </c>
      <c r="I23" s="8">
        <v>2128.9299999999998</v>
      </c>
      <c r="J23" s="8"/>
      <c r="K23" s="8"/>
    </row>
    <row r="24" spans="1:11" x14ac:dyDescent="0.2">
      <c r="A24" s="56" t="s">
        <v>28</v>
      </c>
      <c r="B24" s="56" t="s">
        <v>89</v>
      </c>
      <c r="C24" s="95">
        <v>3</v>
      </c>
      <c r="D24" s="95">
        <v>89.95</v>
      </c>
      <c r="E24" s="95">
        <v>60.44</v>
      </c>
      <c r="F24" s="95">
        <v>29.51</v>
      </c>
      <c r="G24" s="95">
        <v>32.81</v>
      </c>
      <c r="H24" s="8">
        <v>5</v>
      </c>
      <c r="I24" s="7">
        <v>101.65</v>
      </c>
      <c r="J24" s="8"/>
      <c r="K24" s="8"/>
    </row>
    <row r="25" spans="1:11" x14ac:dyDescent="0.2">
      <c r="A25" s="56" t="s">
        <v>29</v>
      </c>
      <c r="B25" s="56" t="s">
        <v>90</v>
      </c>
      <c r="C25" s="95">
        <v>9</v>
      </c>
      <c r="D25" s="95">
        <v>208.49</v>
      </c>
      <c r="E25" s="95">
        <v>143.76</v>
      </c>
      <c r="F25" s="95">
        <v>64.73</v>
      </c>
      <c r="G25" s="95">
        <v>31.05</v>
      </c>
      <c r="H25" s="8">
        <v>68</v>
      </c>
      <c r="I25" s="7">
        <v>1752.32</v>
      </c>
      <c r="J25" s="58"/>
      <c r="K25" s="58"/>
    </row>
    <row r="26" spans="1:11" s="58" customFormat="1" x14ac:dyDescent="0.2">
      <c r="A26" s="6"/>
      <c r="B26" s="6"/>
      <c r="C26" s="49">
        <f>+SUM(C2:C25)</f>
        <v>3665</v>
      </c>
      <c r="D26" s="49">
        <f t="shared" ref="D26:I26" si="0">+SUM(D2:D25)</f>
        <v>48366.82</v>
      </c>
      <c r="E26" s="49">
        <f t="shared" si="0"/>
        <v>31341.43</v>
      </c>
      <c r="F26" s="49">
        <f t="shared" si="0"/>
        <v>17025.370000000003</v>
      </c>
      <c r="G26" s="49">
        <f t="shared" si="0"/>
        <v>754.62999999999988</v>
      </c>
      <c r="H26" s="49">
        <f t="shared" si="0"/>
        <v>6782</v>
      </c>
      <c r="I26" s="49">
        <f t="shared" si="0"/>
        <v>63253.599999999999</v>
      </c>
    </row>
    <row r="27" spans="1:11" x14ac:dyDescent="0.2">
      <c r="A27" s="6"/>
      <c r="B27" s="6"/>
      <c r="C27" s="49"/>
      <c r="D27" s="50"/>
      <c r="E27" s="50"/>
      <c r="F27" s="50"/>
      <c r="G27" s="66"/>
      <c r="H27" s="50"/>
      <c r="I27" s="50"/>
    </row>
    <row r="28" spans="1:11" x14ac:dyDescent="0.2">
      <c r="A28" s="6"/>
      <c r="B28" s="6"/>
      <c r="C28" s="49"/>
      <c r="D28" s="50"/>
      <c r="E28" s="50"/>
      <c r="F28" s="50"/>
      <c r="G28" s="66"/>
      <c r="H28" s="8"/>
      <c r="I28" s="7"/>
    </row>
    <row r="29" spans="1:11" x14ac:dyDescent="0.2">
      <c r="C29" s="59"/>
      <c r="D29" s="59"/>
    </row>
    <row r="30" spans="1:11" x14ac:dyDescent="0.2">
      <c r="C30" s="59"/>
      <c r="D30" s="59"/>
    </row>
    <row r="31" spans="1:11" x14ac:dyDescent="0.2">
      <c r="C31" s="59"/>
      <c r="D31" s="59"/>
    </row>
    <row r="32" spans="1:11" x14ac:dyDescent="0.2">
      <c r="C32" s="59"/>
      <c r="D32" s="59"/>
    </row>
    <row r="33" spans="3:4" x14ac:dyDescent="0.2">
      <c r="C33" s="59"/>
      <c r="D33" s="59"/>
    </row>
    <row r="34" spans="3:4" x14ac:dyDescent="0.2">
      <c r="C34" s="59"/>
      <c r="D34" s="59"/>
    </row>
    <row r="35" spans="3:4" x14ac:dyDescent="0.2">
      <c r="C35" s="59"/>
      <c r="D35" s="59"/>
    </row>
    <row r="36" spans="3:4" x14ac:dyDescent="0.2">
      <c r="C36" s="59"/>
      <c r="D36" s="59"/>
    </row>
    <row r="37" spans="3:4" x14ac:dyDescent="0.2">
      <c r="C37" s="59"/>
      <c r="D37" s="59"/>
    </row>
    <row r="38" spans="3:4" x14ac:dyDescent="0.2">
      <c r="C38" s="59"/>
      <c r="D38" s="59"/>
    </row>
    <row r="39" spans="3:4" x14ac:dyDescent="0.2">
      <c r="C39" s="59"/>
      <c r="D39" s="59"/>
    </row>
  </sheetData>
  <phoneticPr fontId="0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G6" sqref="G6"/>
    </sheetView>
  </sheetViews>
  <sheetFormatPr baseColWidth="10" defaultRowHeight="12.75" x14ac:dyDescent="0.2"/>
  <cols>
    <col min="1" max="1" width="2.7109375" style="59" bestFit="1" customWidth="1"/>
    <col min="2" max="2" width="26.7109375" style="59" bestFit="1" customWidth="1"/>
    <col min="3" max="6" width="11.42578125" style="57"/>
    <col min="7" max="7" width="11.42578125" style="60"/>
    <col min="8" max="8" width="11.42578125" style="57"/>
    <col min="9" max="9" width="11.42578125" style="61"/>
    <col min="10" max="16384" width="11.42578125" style="57"/>
  </cols>
  <sheetData>
    <row r="1" spans="1:11" s="55" customFormat="1" x14ac:dyDescent="0.2">
      <c r="A1" s="62" t="s">
        <v>40</v>
      </c>
      <c r="B1" s="53"/>
      <c r="C1" s="53" t="s">
        <v>41</v>
      </c>
      <c r="D1" s="53" t="s">
        <v>42</v>
      </c>
      <c r="E1" s="53" t="s">
        <v>43</v>
      </c>
      <c r="F1" s="53" t="s">
        <v>44</v>
      </c>
      <c r="G1" s="65" t="s">
        <v>45</v>
      </c>
      <c r="H1" s="53" t="s">
        <v>46</v>
      </c>
      <c r="I1" s="53" t="s">
        <v>47</v>
      </c>
      <c r="J1" s="54"/>
      <c r="K1" s="54"/>
    </row>
    <row r="2" spans="1:11" x14ac:dyDescent="0.2">
      <c r="A2" s="56" t="s">
        <v>7</v>
      </c>
      <c r="B2" s="56" t="s">
        <v>68</v>
      </c>
      <c r="C2" s="25">
        <v>1197</v>
      </c>
      <c r="D2" s="93">
        <v>19638.43</v>
      </c>
      <c r="E2" s="93">
        <v>13257.95</v>
      </c>
      <c r="F2" s="93">
        <v>6380.48</v>
      </c>
      <c r="G2" s="4">
        <v>32.49</v>
      </c>
      <c r="H2" s="8">
        <v>972</v>
      </c>
      <c r="I2" s="7">
        <v>12388.74</v>
      </c>
      <c r="J2" s="8">
        <v>12.36</v>
      </c>
      <c r="K2" s="8">
        <v>19.41</v>
      </c>
    </row>
    <row r="3" spans="1:11" x14ac:dyDescent="0.2">
      <c r="A3" s="56" t="s">
        <v>8</v>
      </c>
      <c r="B3" s="56" t="s">
        <v>69</v>
      </c>
      <c r="C3" s="4">
        <v>105</v>
      </c>
      <c r="D3" s="93">
        <v>1621.47</v>
      </c>
      <c r="E3" s="93">
        <v>1128.45</v>
      </c>
      <c r="F3" s="4">
        <v>493.01</v>
      </c>
      <c r="G3" s="4">
        <v>30.41</v>
      </c>
      <c r="H3" s="8">
        <v>161</v>
      </c>
      <c r="I3" s="7">
        <v>3204.7</v>
      </c>
      <c r="J3" s="8">
        <v>2.0499999999999998</v>
      </c>
      <c r="K3" s="8">
        <v>5.0199999999999996</v>
      </c>
    </row>
    <row r="4" spans="1:11" x14ac:dyDescent="0.2">
      <c r="A4" s="56" t="s">
        <v>9</v>
      </c>
      <c r="B4" s="56" t="s">
        <v>70</v>
      </c>
      <c r="C4" s="25">
        <v>1431</v>
      </c>
      <c r="D4" s="93">
        <v>9865.41</v>
      </c>
      <c r="E4" s="93">
        <v>4565.29</v>
      </c>
      <c r="F4" s="93">
        <v>5300.11</v>
      </c>
      <c r="G4" s="4">
        <v>53.72</v>
      </c>
      <c r="H4" s="94">
        <v>1406</v>
      </c>
      <c r="I4" s="7">
        <v>10078.290000000001</v>
      </c>
      <c r="J4" s="8">
        <v>17.88</v>
      </c>
      <c r="K4" s="8">
        <v>15.79</v>
      </c>
    </row>
    <row r="5" spans="1:11" x14ac:dyDescent="0.2">
      <c r="A5" s="56" t="s">
        <v>71</v>
      </c>
      <c r="B5" s="56" t="s">
        <v>98</v>
      </c>
      <c r="C5" s="4">
        <v>20</v>
      </c>
      <c r="D5" s="93">
        <v>4619.29</v>
      </c>
      <c r="E5" s="93">
        <v>3823.88</v>
      </c>
      <c r="F5" s="4">
        <v>795.41</v>
      </c>
      <c r="G5" s="4">
        <v>17.22</v>
      </c>
      <c r="H5" s="8">
        <v>6</v>
      </c>
      <c r="I5" s="7">
        <v>1219.44</v>
      </c>
      <c r="J5" s="8">
        <v>0.08</v>
      </c>
      <c r="K5" s="8">
        <v>1.91</v>
      </c>
    </row>
    <row r="6" spans="1:11" x14ac:dyDescent="0.2">
      <c r="A6" s="56" t="s">
        <v>10</v>
      </c>
      <c r="B6" s="56" t="s">
        <v>99</v>
      </c>
      <c r="C6" s="4">
        <v>201</v>
      </c>
      <c r="D6" s="93">
        <v>1336.25</v>
      </c>
      <c r="E6" s="4">
        <v>797.28</v>
      </c>
      <c r="F6" s="4">
        <v>538.97</v>
      </c>
      <c r="G6" s="4">
        <v>40.33</v>
      </c>
      <c r="H6" s="8">
        <v>689</v>
      </c>
      <c r="I6" s="7">
        <v>4832.88</v>
      </c>
      <c r="J6" s="8">
        <v>8.76</v>
      </c>
      <c r="K6" s="8">
        <v>7.57</v>
      </c>
    </row>
    <row r="7" spans="1:11" x14ac:dyDescent="0.2">
      <c r="A7" s="56" t="s">
        <v>11</v>
      </c>
      <c r="B7" s="56" t="s">
        <v>72</v>
      </c>
      <c r="C7" s="4"/>
      <c r="D7" s="4"/>
      <c r="E7" s="4"/>
      <c r="F7" s="4"/>
      <c r="G7" s="4"/>
      <c r="H7" s="8">
        <v>15</v>
      </c>
      <c r="I7" s="8">
        <v>219.2</v>
      </c>
      <c r="J7" s="8">
        <v>0.19</v>
      </c>
      <c r="K7" s="8">
        <v>0.34</v>
      </c>
    </row>
    <row r="8" spans="1:11" x14ac:dyDescent="0.2">
      <c r="A8" s="56" t="s">
        <v>12</v>
      </c>
      <c r="B8" s="56" t="s">
        <v>73</v>
      </c>
      <c r="C8" s="4">
        <v>18</v>
      </c>
      <c r="D8" s="4">
        <v>193.15</v>
      </c>
      <c r="E8" s="4">
        <v>177.16</v>
      </c>
      <c r="F8" s="4">
        <v>15.99</v>
      </c>
      <c r="G8" s="4">
        <v>8.2799999999999994</v>
      </c>
      <c r="H8" s="8">
        <v>70</v>
      </c>
      <c r="I8" s="7">
        <v>1104.5</v>
      </c>
      <c r="J8" s="8">
        <v>0.89</v>
      </c>
      <c r="K8" s="8">
        <v>1.73</v>
      </c>
    </row>
    <row r="9" spans="1:11" x14ac:dyDescent="0.2">
      <c r="A9" s="56" t="s">
        <v>13</v>
      </c>
      <c r="B9" s="56" t="s">
        <v>74</v>
      </c>
      <c r="C9" s="4">
        <v>19</v>
      </c>
      <c r="D9" s="4">
        <v>166.45</v>
      </c>
      <c r="E9" s="4">
        <v>82.29</v>
      </c>
      <c r="F9" s="4">
        <v>84.16</v>
      </c>
      <c r="G9" s="4">
        <v>50.56</v>
      </c>
      <c r="H9" s="8">
        <v>217</v>
      </c>
      <c r="I9" s="7">
        <v>2064.88</v>
      </c>
      <c r="J9" s="8">
        <v>2.76</v>
      </c>
      <c r="K9" s="8">
        <v>3.24</v>
      </c>
    </row>
    <row r="10" spans="1:11" x14ac:dyDescent="0.2">
      <c r="A10" s="56" t="s">
        <v>14</v>
      </c>
      <c r="B10" s="56" t="s">
        <v>75</v>
      </c>
      <c r="C10" s="4">
        <v>9</v>
      </c>
      <c r="D10" s="4">
        <v>53.5</v>
      </c>
      <c r="E10" s="4">
        <v>37.880000000000003</v>
      </c>
      <c r="F10" s="4">
        <v>15.62</v>
      </c>
      <c r="G10" s="4">
        <v>29.2</v>
      </c>
      <c r="H10" s="8">
        <v>345</v>
      </c>
      <c r="I10" s="8">
        <v>2127.1</v>
      </c>
      <c r="J10" s="8">
        <v>4.3899999999999997</v>
      </c>
      <c r="K10" s="8">
        <v>3.33</v>
      </c>
    </row>
    <row r="11" spans="1:11" x14ac:dyDescent="0.2">
      <c r="A11" s="56" t="s">
        <v>15</v>
      </c>
      <c r="B11" s="56" t="s">
        <v>76</v>
      </c>
      <c r="C11" s="4">
        <v>10</v>
      </c>
      <c r="D11" s="4">
        <v>179.18</v>
      </c>
      <c r="E11" s="4">
        <v>126.16</v>
      </c>
      <c r="F11" s="4">
        <v>53.01</v>
      </c>
      <c r="G11" s="4">
        <v>29.59</v>
      </c>
      <c r="H11" s="8">
        <v>34</v>
      </c>
      <c r="I11" s="8">
        <v>596.54999999999995</v>
      </c>
      <c r="J11" s="8">
        <v>0.43</v>
      </c>
      <c r="K11" s="8">
        <v>0.93</v>
      </c>
    </row>
    <row r="12" spans="1:11" x14ac:dyDescent="0.2">
      <c r="A12" s="56" t="s">
        <v>16</v>
      </c>
      <c r="B12" s="56" t="s">
        <v>77</v>
      </c>
      <c r="C12" s="4">
        <v>32</v>
      </c>
      <c r="D12" s="4">
        <v>528.54999999999995</v>
      </c>
      <c r="E12" s="4">
        <v>349.27</v>
      </c>
      <c r="F12" s="4">
        <v>179.28</v>
      </c>
      <c r="G12" s="4">
        <v>33.92</v>
      </c>
      <c r="H12" s="8">
        <v>282</v>
      </c>
      <c r="I12" s="7">
        <v>3211.6</v>
      </c>
      <c r="J12" s="8">
        <v>3.59</v>
      </c>
      <c r="K12" s="8">
        <v>5.03</v>
      </c>
    </row>
    <row r="13" spans="1:11" x14ac:dyDescent="0.2">
      <c r="A13" s="56" t="s">
        <v>17</v>
      </c>
      <c r="B13" s="56" t="s">
        <v>78</v>
      </c>
      <c r="C13" s="4">
        <v>58</v>
      </c>
      <c r="D13" s="4">
        <v>450.24</v>
      </c>
      <c r="E13" s="4">
        <v>303.58999999999997</v>
      </c>
      <c r="F13" s="4">
        <v>146.65</v>
      </c>
      <c r="G13" s="4">
        <v>32.57</v>
      </c>
      <c r="H13" s="8">
        <v>606</v>
      </c>
      <c r="I13" s="7">
        <v>3829.04</v>
      </c>
      <c r="J13" s="8">
        <v>7.71</v>
      </c>
      <c r="K13" s="8">
        <v>6</v>
      </c>
    </row>
    <row r="14" spans="1:11" x14ac:dyDescent="0.2">
      <c r="A14" s="56" t="s">
        <v>18</v>
      </c>
      <c r="B14" s="56" t="s">
        <v>79</v>
      </c>
      <c r="C14" s="4">
        <v>2</v>
      </c>
      <c r="D14" s="4">
        <v>56.11</v>
      </c>
      <c r="E14" s="4">
        <v>39.299999999999997</v>
      </c>
      <c r="F14" s="4">
        <v>16.809999999999999</v>
      </c>
      <c r="G14" s="4">
        <v>29.96</v>
      </c>
      <c r="H14" s="8">
        <v>47</v>
      </c>
      <c r="I14" s="8">
        <v>834.93</v>
      </c>
      <c r="J14" s="8">
        <v>0.6</v>
      </c>
      <c r="K14" s="8">
        <v>1.31</v>
      </c>
    </row>
    <row r="15" spans="1:11" x14ac:dyDescent="0.2">
      <c r="A15" s="56" t="s">
        <v>19</v>
      </c>
      <c r="B15" s="56" t="s">
        <v>80</v>
      </c>
      <c r="C15" s="4">
        <v>28</v>
      </c>
      <c r="D15" s="4">
        <v>265.72000000000003</v>
      </c>
      <c r="E15" s="4">
        <v>175.02</v>
      </c>
      <c r="F15" s="4">
        <v>90.69</v>
      </c>
      <c r="G15" s="4">
        <v>34.130000000000003</v>
      </c>
      <c r="H15" s="8">
        <v>85</v>
      </c>
      <c r="I15" s="8">
        <v>662.94</v>
      </c>
      <c r="J15" s="8">
        <v>1.08</v>
      </c>
      <c r="K15" s="8">
        <v>1.04</v>
      </c>
    </row>
    <row r="16" spans="1:11" x14ac:dyDescent="0.2">
      <c r="A16" s="56" t="s">
        <v>20</v>
      </c>
      <c r="B16" s="56" t="s">
        <v>81</v>
      </c>
      <c r="C16" s="4">
        <v>82</v>
      </c>
      <c r="D16" s="4">
        <v>659.13</v>
      </c>
      <c r="E16" s="4">
        <v>441.27</v>
      </c>
      <c r="F16" s="4">
        <v>217.86</v>
      </c>
      <c r="G16" s="4">
        <v>33.049999999999997</v>
      </c>
      <c r="H16" s="8">
        <v>433</v>
      </c>
      <c r="I16" s="7">
        <v>2686.62</v>
      </c>
      <c r="J16" s="8">
        <v>5.51</v>
      </c>
      <c r="K16" s="8">
        <v>4.21</v>
      </c>
    </row>
    <row r="17" spans="1:11" x14ac:dyDescent="0.2">
      <c r="A17" s="56" t="s">
        <v>21</v>
      </c>
      <c r="B17" s="56" t="s">
        <v>82</v>
      </c>
      <c r="C17" s="4">
        <v>78</v>
      </c>
      <c r="D17" s="93">
        <v>1127.6099999999999</v>
      </c>
      <c r="E17" s="4">
        <v>796.34</v>
      </c>
      <c r="F17" s="4">
        <v>331.26</v>
      </c>
      <c r="G17" s="4">
        <v>29.38</v>
      </c>
      <c r="H17" s="8">
        <v>378</v>
      </c>
      <c r="I17" s="7">
        <v>3155.24</v>
      </c>
      <c r="J17" s="8">
        <v>4.8099999999999996</v>
      </c>
      <c r="K17" s="8">
        <v>4.9400000000000004</v>
      </c>
    </row>
    <row r="18" spans="1:11" x14ac:dyDescent="0.2">
      <c r="A18" s="56" t="s">
        <v>22</v>
      </c>
      <c r="B18" s="56" t="s">
        <v>83</v>
      </c>
      <c r="C18" s="4">
        <v>15</v>
      </c>
      <c r="D18" s="4">
        <v>135.65</v>
      </c>
      <c r="E18" s="4">
        <v>88.73</v>
      </c>
      <c r="F18" s="4">
        <v>46.92</v>
      </c>
      <c r="G18" s="4">
        <v>34.590000000000003</v>
      </c>
      <c r="H18" s="8">
        <v>69</v>
      </c>
      <c r="I18" s="7">
        <v>830.94</v>
      </c>
      <c r="J18" s="8">
        <v>0.88</v>
      </c>
      <c r="K18" s="8">
        <v>1.3</v>
      </c>
    </row>
    <row r="19" spans="1:11" x14ac:dyDescent="0.2">
      <c r="A19" s="56" t="s">
        <v>23</v>
      </c>
      <c r="B19" s="56" t="s">
        <v>84</v>
      </c>
      <c r="C19" s="4">
        <v>19</v>
      </c>
      <c r="D19" s="93">
        <v>2402.44</v>
      </c>
      <c r="E19" s="93">
        <v>2029.41</v>
      </c>
      <c r="F19" s="4">
        <v>373.03</v>
      </c>
      <c r="G19" s="4">
        <v>15.53</v>
      </c>
      <c r="H19" s="8">
        <v>1</v>
      </c>
      <c r="I19" s="8">
        <v>0</v>
      </c>
      <c r="J19" s="8">
        <v>0.01</v>
      </c>
      <c r="K19" s="8">
        <v>0</v>
      </c>
    </row>
    <row r="20" spans="1:11" x14ac:dyDescent="0.2">
      <c r="A20" s="56" t="s">
        <v>24</v>
      </c>
      <c r="B20" s="56" t="s">
        <v>85</v>
      </c>
      <c r="C20" s="4">
        <v>37</v>
      </c>
      <c r="D20" s="93">
        <v>1582.18</v>
      </c>
      <c r="E20" s="4">
        <v>1062.48</v>
      </c>
      <c r="F20" s="4">
        <v>519.70000000000005</v>
      </c>
      <c r="G20" s="4">
        <v>32.85</v>
      </c>
      <c r="H20" s="8">
        <v>21</v>
      </c>
      <c r="I20" s="8">
        <v>882.68</v>
      </c>
      <c r="J20" s="8">
        <v>0.27</v>
      </c>
      <c r="K20" s="8">
        <v>1.38</v>
      </c>
    </row>
    <row r="21" spans="1:11" x14ac:dyDescent="0.2">
      <c r="A21" s="56" t="s">
        <v>25</v>
      </c>
      <c r="B21" s="56" t="s">
        <v>86</v>
      </c>
      <c r="C21" s="4">
        <v>151</v>
      </c>
      <c r="D21" s="4">
        <v>624.75</v>
      </c>
      <c r="E21" s="4">
        <v>389.52</v>
      </c>
      <c r="F21" s="4">
        <v>235.23</v>
      </c>
      <c r="G21" s="4">
        <v>37.65</v>
      </c>
      <c r="H21" s="8">
        <v>692</v>
      </c>
      <c r="I21" s="7">
        <v>3514.93</v>
      </c>
      <c r="J21" s="8">
        <v>8.8000000000000007</v>
      </c>
      <c r="K21" s="8">
        <v>5.51</v>
      </c>
    </row>
    <row r="22" spans="1:11" x14ac:dyDescent="0.2">
      <c r="A22" s="56" t="s">
        <v>26</v>
      </c>
      <c r="B22" s="56" t="s">
        <v>87</v>
      </c>
      <c r="C22" s="4">
        <v>22</v>
      </c>
      <c r="D22" s="4">
        <v>291.3</v>
      </c>
      <c r="E22" s="4">
        <v>186.87</v>
      </c>
      <c r="F22" s="4">
        <v>104.43</v>
      </c>
      <c r="G22" s="4">
        <v>35.85</v>
      </c>
      <c r="H22" s="8">
        <v>133</v>
      </c>
      <c r="I22" s="7">
        <v>1616.3</v>
      </c>
      <c r="J22" s="8">
        <v>1.69</v>
      </c>
      <c r="K22" s="8">
        <v>2.5299999999999998</v>
      </c>
    </row>
    <row r="23" spans="1:11" x14ac:dyDescent="0.2">
      <c r="A23" s="56" t="s">
        <v>27</v>
      </c>
      <c r="B23" s="56" t="s">
        <v>88</v>
      </c>
      <c r="C23" s="4">
        <v>20</v>
      </c>
      <c r="D23" s="4">
        <v>439.95</v>
      </c>
      <c r="E23" s="4">
        <v>307.94</v>
      </c>
      <c r="F23" s="4">
        <v>132.01</v>
      </c>
      <c r="G23" s="4">
        <v>30.01</v>
      </c>
      <c r="H23" s="8">
        <v>136</v>
      </c>
      <c r="I23" s="7">
        <v>2256.5700000000002</v>
      </c>
      <c r="J23" s="8">
        <v>1.73</v>
      </c>
      <c r="K23" s="8">
        <v>3.54</v>
      </c>
    </row>
    <row r="24" spans="1:11" x14ac:dyDescent="0.2">
      <c r="A24" s="56" t="s">
        <v>28</v>
      </c>
      <c r="B24" s="56" t="s">
        <v>89</v>
      </c>
      <c r="C24" s="4">
        <v>2</v>
      </c>
      <c r="D24" s="4">
        <v>50.2</v>
      </c>
      <c r="E24" s="4">
        <v>35.159999999999997</v>
      </c>
      <c r="F24" s="4">
        <v>15.04</v>
      </c>
      <c r="G24" s="4">
        <v>29.96</v>
      </c>
      <c r="H24" s="8">
        <v>5</v>
      </c>
      <c r="I24" s="8">
        <v>101.65</v>
      </c>
      <c r="J24" s="8">
        <v>0.06</v>
      </c>
      <c r="K24" s="8">
        <v>0.16</v>
      </c>
    </row>
    <row r="25" spans="1:11" x14ac:dyDescent="0.2">
      <c r="A25" s="56" t="s">
        <v>29</v>
      </c>
      <c r="B25" s="56" t="s">
        <v>90</v>
      </c>
      <c r="C25" s="4">
        <v>3</v>
      </c>
      <c r="D25" s="4">
        <v>51.26</v>
      </c>
      <c r="E25" s="4">
        <v>37.32</v>
      </c>
      <c r="F25" s="4">
        <v>13.94</v>
      </c>
      <c r="G25" s="4">
        <v>27.19</v>
      </c>
      <c r="H25" s="8">
        <v>71</v>
      </c>
      <c r="I25" s="7">
        <v>1794.57</v>
      </c>
      <c r="J25" s="8">
        <v>0.9</v>
      </c>
      <c r="K25" s="8">
        <v>2.81</v>
      </c>
    </row>
    <row r="26" spans="1:11" s="58" customFormat="1" x14ac:dyDescent="0.2">
      <c r="A26" s="6"/>
      <c r="B26" s="6"/>
      <c r="C26" s="49"/>
      <c r="D26" s="50"/>
      <c r="E26" s="50"/>
      <c r="F26" s="50"/>
      <c r="G26" s="66"/>
      <c r="H26" s="8"/>
      <c r="I26" s="7"/>
    </row>
    <row r="27" spans="1:11" x14ac:dyDescent="0.2">
      <c r="A27" s="6"/>
      <c r="B27" s="6"/>
      <c r="C27" s="49"/>
      <c r="D27" s="50"/>
      <c r="E27" s="50"/>
      <c r="F27" s="50"/>
      <c r="G27" s="66"/>
      <c r="H27" s="50"/>
      <c r="I27" s="50"/>
    </row>
    <row r="28" spans="1:11" x14ac:dyDescent="0.2">
      <c r="A28" s="6"/>
      <c r="B28" s="6"/>
      <c r="C28" s="49"/>
      <c r="D28" s="50"/>
      <c r="E28" s="50"/>
      <c r="F28" s="50"/>
      <c r="G28" s="66"/>
      <c r="H28" s="8"/>
      <c r="I28" s="7"/>
    </row>
    <row r="29" spans="1:11" x14ac:dyDescent="0.2">
      <c r="C29" s="59"/>
      <c r="D29" s="59"/>
    </row>
    <row r="30" spans="1:11" x14ac:dyDescent="0.2">
      <c r="C30" s="59"/>
      <c r="D30" s="59"/>
    </row>
    <row r="31" spans="1:11" x14ac:dyDescent="0.2">
      <c r="C31" s="59"/>
      <c r="D31" s="59"/>
    </row>
    <row r="32" spans="1:11" x14ac:dyDescent="0.2">
      <c r="C32" s="59"/>
      <c r="D32" s="59"/>
    </row>
    <row r="33" spans="3:4" x14ac:dyDescent="0.2">
      <c r="C33" s="59"/>
      <c r="D33" s="59"/>
    </row>
    <row r="34" spans="3:4" x14ac:dyDescent="0.2">
      <c r="C34" s="59"/>
      <c r="D34" s="59"/>
    </row>
    <row r="35" spans="3:4" x14ac:dyDescent="0.2">
      <c r="C35" s="59"/>
      <c r="D35" s="59"/>
    </row>
    <row r="36" spans="3:4" x14ac:dyDescent="0.2">
      <c r="C36" s="59"/>
      <c r="D36" s="59"/>
    </row>
    <row r="37" spans="3:4" x14ac:dyDescent="0.2">
      <c r="C37" s="59"/>
      <c r="D37" s="59"/>
    </row>
    <row r="38" spans="3:4" x14ac:dyDescent="0.2">
      <c r="C38" s="59"/>
      <c r="D38" s="59"/>
    </row>
    <row r="39" spans="3:4" x14ac:dyDescent="0.2">
      <c r="C39" s="59"/>
      <c r="D39" s="59"/>
    </row>
  </sheetData>
  <phoneticPr fontId="0" type="noConversion"/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D15" sqref="D15"/>
    </sheetView>
  </sheetViews>
  <sheetFormatPr baseColWidth="10" defaultRowHeight="12.75" x14ac:dyDescent="0.2"/>
  <cols>
    <col min="1" max="1" width="2.7109375" style="59" bestFit="1" customWidth="1"/>
    <col min="2" max="2" width="26.7109375" style="59" bestFit="1" customWidth="1"/>
    <col min="3" max="6" width="11.42578125" style="57"/>
    <col min="7" max="7" width="11.42578125" style="60"/>
    <col min="8" max="16384" width="11.42578125" style="57"/>
  </cols>
  <sheetData>
    <row r="1" spans="1:11" s="55" customFormat="1" x14ac:dyDescent="0.2">
      <c r="A1" s="62" t="s">
        <v>40</v>
      </c>
      <c r="B1" s="53"/>
      <c r="C1" s="53" t="s">
        <v>41</v>
      </c>
      <c r="D1" s="53" t="s">
        <v>42</v>
      </c>
      <c r="E1" s="53" t="s">
        <v>43</v>
      </c>
      <c r="F1" s="53" t="s">
        <v>44</v>
      </c>
      <c r="G1" s="65" t="s">
        <v>45</v>
      </c>
      <c r="H1" s="53" t="s">
        <v>46</v>
      </c>
      <c r="I1" s="53" t="s">
        <v>47</v>
      </c>
      <c r="J1" s="54"/>
      <c r="K1" s="54"/>
    </row>
    <row r="2" spans="1:11" x14ac:dyDescent="0.2">
      <c r="A2" s="56" t="s">
        <v>7</v>
      </c>
      <c r="B2" s="56" t="s">
        <v>68</v>
      </c>
      <c r="C2" s="96">
        <v>1165</v>
      </c>
      <c r="D2" s="97">
        <v>18583.32</v>
      </c>
      <c r="E2" s="97">
        <v>12491.75</v>
      </c>
      <c r="F2" s="97">
        <v>6091.56</v>
      </c>
      <c r="G2" s="98">
        <v>32.78</v>
      </c>
      <c r="H2" s="99">
        <v>994</v>
      </c>
      <c r="I2" s="100">
        <v>12352.43</v>
      </c>
      <c r="J2" s="99">
        <v>12.79</v>
      </c>
      <c r="K2" s="99">
        <v>19.899999999999999</v>
      </c>
    </row>
    <row r="3" spans="1:11" x14ac:dyDescent="0.2">
      <c r="A3" s="56" t="s">
        <v>8</v>
      </c>
      <c r="B3" s="56" t="s">
        <v>69</v>
      </c>
      <c r="C3" s="98">
        <v>123</v>
      </c>
      <c r="D3" s="97">
        <v>2935.39</v>
      </c>
      <c r="E3" s="97">
        <v>2097.9</v>
      </c>
      <c r="F3" s="98">
        <v>837.49</v>
      </c>
      <c r="G3" s="98">
        <v>28.53</v>
      </c>
      <c r="H3" s="99">
        <v>176</v>
      </c>
      <c r="I3" s="100">
        <v>2709.72</v>
      </c>
      <c r="J3" s="99">
        <v>2.2599999999999998</v>
      </c>
      <c r="K3" s="99">
        <v>4.37</v>
      </c>
    </row>
    <row r="4" spans="1:11" x14ac:dyDescent="0.2">
      <c r="A4" s="56" t="s">
        <v>9</v>
      </c>
      <c r="B4" s="56" t="s">
        <v>70</v>
      </c>
      <c r="C4" s="96">
        <v>1554</v>
      </c>
      <c r="D4" s="97">
        <v>10553.76</v>
      </c>
      <c r="E4" s="97">
        <v>4777.13</v>
      </c>
      <c r="F4" s="97">
        <v>5776.63</v>
      </c>
      <c r="G4" s="98">
        <v>54.74</v>
      </c>
      <c r="H4" s="101">
        <v>1548</v>
      </c>
      <c r="I4" s="100">
        <v>10891.86</v>
      </c>
      <c r="J4" s="99">
        <v>19.920000000000002</v>
      </c>
      <c r="K4" s="99">
        <v>17.55</v>
      </c>
    </row>
    <row r="5" spans="1:11" x14ac:dyDescent="0.2">
      <c r="A5" s="56" t="s">
        <v>71</v>
      </c>
      <c r="B5" s="56" t="s">
        <v>98</v>
      </c>
      <c r="C5" s="98">
        <v>27</v>
      </c>
      <c r="D5" s="97">
        <v>5799.33</v>
      </c>
      <c r="E5" s="97">
        <v>4723.68</v>
      </c>
      <c r="F5" s="97">
        <v>1075.6500000000001</v>
      </c>
      <c r="G5" s="98">
        <v>18.55</v>
      </c>
      <c r="H5" s="99">
        <v>2</v>
      </c>
      <c r="I5" s="99">
        <v>409.26</v>
      </c>
      <c r="J5" s="99">
        <v>0.03</v>
      </c>
      <c r="K5" s="99">
        <v>0.66</v>
      </c>
    </row>
    <row r="6" spans="1:11" x14ac:dyDescent="0.2">
      <c r="A6" s="56" t="s">
        <v>10</v>
      </c>
      <c r="B6" s="56" t="s">
        <v>99</v>
      </c>
      <c r="C6" s="98">
        <v>197</v>
      </c>
      <c r="D6" s="97">
        <v>1326.8</v>
      </c>
      <c r="E6" s="98">
        <v>784.49</v>
      </c>
      <c r="F6" s="98">
        <v>542.30999999999995</v>
      </c>
      <c r="G6" s="98">
        <v>40.869999999999997</v>
      </c>
      <c r="H6" s="99">
        <v>574</v>
      </c>
      <c r="I6" s="100">
        <v>4117.92</v>
      </c>
      <c r="J6" s="99">
        <v>7.39</v>
      </c>
      <c r="K6" s="99">
        <v>6.64</v>
      </c>
    </row>
    <row r="7" spans="1:11" x14ac:dyDescent="0.2">
      <c r="A7" s="56" t="s">
        <v>11</v>
      </c>
      <c r="B7" s="56" t="s">
        <v>72</v>
      </c>
      <c r="C7" s="98">
        <v>2</v>
      </c>
      <c r="D7" s="98">
        <v>35.75</v>
      </c>
      <c r="E7" s="98">
        <v>27.15</v>
      </c>
      <c r="F7" s="98">
        <v>8.6</v>
      </c>
      <c r="G7" s="98">
        <v>24.05</v>
      </c>
      <c r="H7" s="99">
        <v>15</v>
      </c>
      <c r="I7" s="99">
        <v>237.45</v>
      </c>
      <c r="J7" s="99">
        <v>0.19</v>
      </c>
      <c r="K7" s="99">
        <v>0.38</v>
      </c>
    </row>
    <row r="8" spans="1:11" x14ac:dyDescent="0.2">
      <c r="A8" s="56" t="s">
        <v>12</v>
      </c>
      <c r="B8" s="56" t="s">
        <v>73</v>
      </c>
      <c r="C8" s="98">
        <v>22</v>
      </c>
      <c r="D8" s="98">
        <v>310.62</v>
      </c>
      <c r="E8" s="98">
        <v>262.89999999999998</v>
      </c>
      <c r="F8" s="98">
        <v>47.72</v>
      </c>
      <c r="G8" s="98">
        <v>15.36</v>
      </c>
      <c r="H8" s="99">
        <v>115</v>
      </c>
      <c r="I8" s="100">
        <v>1661.6</v>
      </c>
      <c r="J8" s="99">
        <v>1.48</v>
      </c>
      <c r="K8" s="99">
        <v>2.68</v>
      </c>
    </row>
    <row r="9" spans="1:11" x14ac:dyDescent="0.2">
      <c r="A9" s="56" t="s">
        <v>13</v>
      </c>
      <c r="B9" s="56" t="s">
        <v>74</v>
      </c>
      <c r="C9" s="98">
        <v>29</v>
      </c>
      <c r="D9" s="98">
        <v>275.7</v>
      </c>
      <c r="E9" s="98">
        <v>169.4</v>
      </c>
      <c r="F9" s="98">
        <v>106.3</v>
      </c>
      <c r="G9" s="98">
        <v>38.549999999999997</v>
      </c>
      <c r="H9" s="99">
        <v>193</v>
      </c>
      <c r="I9" s="100">
        <v>1845.68</v>
      </c>
      <c r="J9" s="99">
        <v>2.48</v>
      </c>
      <c r="K9" s="99">
        <v>2.97</v>
      </c>
    </row>
    <row r="10" spans="1:11" x14ac:dyDescent="0.2">
      <c r="A10" s="56" t="s">
        <v>14</v>
      </c>
      <c r="B10" s="56" t="s">
        <v>75</v>
      </c>
      <c r="C10" s="98">
        <v>15</v>
      </c>
      <c r="D10" s="98">
        <v>90.5</v>
      </c>
      <c r="E10" s="98">
        <v>58.16</v>
      </c>
      <c r="F10" s="98">
        <v>32.340000000000003</v>
      </c>
      <c r="G10" s="98">
        <v>35.729999999999997</v>
      </c>
      <c r="H10" s="99">
        <v>332</v>
      </c>
      <c r="I10" s="100">
        <v>2062.1999999999998</v>
      </c>
      <c r="J10" s="99">
        <v>4.2699999999999996</v>
      </c>
      <c r="K10" s="99">
        <v>3.32</v>
      </c>
    </row>
    <row r="11" spans="1:11" x14ac:dyDescent="0.2">
      <c r="A11" s="56" t="s">
        <v>15</v>
      </c>
      <c r="B11" s="56" t="s">
        <v>76</v>
      </c>
      <c r="C11" s="98">
        <v>11</v>
      </c>
      <c r="D11" s="98">
        <v>152.05000000000001</v>
      </c>
      <c r="E11" s="98">
        <v>104.77</v>
      </c>
      <c r="F11" s="98">
        <v>47.28</v>
      </c>
      <c r="G11" s="98">
        <v>31.1</v>
      </c>
      <c r="H11" s="99">
        <v>33</v>
      </c>
      <c r="I11" s="99">
        <v>561.6</v>
      </c>
      <c r="J11" s="99">
        <v>0.42</v>
      </c>
      <c r="K11" s="99">
        <v>0.9</v>
      </c>
    </row>
    <row r="12" spans="1:11" x14ac:dyDescent="0.2">
      <c r="A12" s="56" t="s">
        <v>16</v>
      </c>
      <c r="B12" s="56" t="s">
        <v>77</v>
      </c>
      <c r="C12" s="98">
        <v>49</v>
      </c>
      <c r="D12" s="98">
        <v>615.16</v>
      </c>
      <c r="E12" s="98">
        <v>417.41</v>
      </c>
      <c r="F12" s="98">
        <v>197.75</v>
      </c>
      <c r="G12" s="98">
        <v>32.15</v>
      </c>
      <c r="H12" s="99">
        <v>253</v>
      </c>
      <c r="I12" s="100">
        <v>2995.5</v>
      </c>
      <c r="J12" s="99">
        <v>3.26</v>
      </c>
      <c r="K12" s="99">
        <v>4.83</v>
      </c>
    </row>
    <row r="13" spans="1:11" x14ac:dyDescent="0.2">
      <c r="A13" s="56" t="s">
        <v>17</v>
      </c>
      <c r="B13" s="56" t="s">
        <v>78</v>
      </c>
      <c r="C13" s="98">
        <v>57</v>
      </c>
      <c r="D13" s="98">
        <v>436.21</v>
      </c>
      <c r="E13" s="98">
        <v>292.01</v>
      </c>
      <c r="F13" s="98">
        <v>144.21</v>
      </c>
      <c r="G13" s="98">
        <v>33.06</v>
      </c>
      <c r="H13" s="99">
        <v>599</v>
      </c>
      <c r="I13" s="100">
        <v>3978.2</v>
      </c>
      <c r="J13" s="99">
        <v>7.71</v>
      </c>
      <c r="K13" s="99">
        <v>6.41</v>
      </c>
    </row>
    <row r="14" spans="1:11" x14ac:dyDescent="0.2">
      <c r="A14" s="56" t="s">
        <v>18</v>
      </c>
      <c r="B14" s="56" t="s">
        <v>79</v>
      </c>
      <c r="C14" s="98">
        <v>2</v>
      </c>
      <c r="D14" s="98">
        <v>44.55</v>
      </c>
      <c r="E14" s="98">
        <v>29.7</v>
      </c>
      <c r="F14" s="98">
        <v>14.85</v>
      </c>
      <c r="G14" s="98">
        <v>33.340000000000003</v>
      </c>
      <c r="H14" s="99">
        <v>45</v>
      </c>
      <c r="I14" s="99">
        <v>806.83</v>
      </c>
      <c r="J14" s="99">
        <v>0.57999999999999996</v>
      </c>
      <c r="K14" s="99">
        <v>1.3</v>
      </c>
    </row>
    <row r="15" spans="1:11" x14ac:dyDescent="0.2">
      <c r="A15" s="56" t="s">
        <v>19</v>
      </c>
      <c r="B15" s="56" t="s">
        <v>80</v>
      </c>
      <c r="C15" s="98">
        <v>35</v>
      </c>
      <c r="D15" s="98">
        <v>317.94</v>
      </c>
      <c r="E15" s="98">
        <v>218.64</v>
      </c>
      <c r="F15" s="98">
        <v>99.31</v>
      </c>
      <c r="G15" s="98">
        <v>31.23</v>
      </c>
      <c r="H15" s="99">
        <v>115</v>
      </c>
      <c r="I15" s="99">
        <v>891.39</v>
      </c>
      <c r="J15" s="99">
        <v>1.48</v>
      </c>
      <c r="K15" s="99">
        <v>1.44</v>
      </c>
    </row>
    <row r="16" spans="1:11" x14ac:dyDescent="0.2">
      <c r="A16" s="56" t="s">
        <v>20</v>
      </c>
      <c r="B16" s="56" t="s">
        <v>81</v>
      </c>
      <c r="C16" s="98">
        <v>81</v>
      </c>
      <c r="D16" s="98">
        <v>611.79</v>
      </c>
      <c r="E16" s="98">
        <v>419.91</v>
      </c>
      <c r="F16" s="98">
        <v>191.88</v>
      </c>
      <c r="G16" s="98">
        <v>31.36</v>
      </c>
      <c r="H16" s="99">
        <v>385</v>
      </c>
      <c r="I16" s="100">
        <v>2377.5300000000002</v>
      </c>
      <c r="J16" s="99">
        <v>4.95</v>
      </c>
      <c r="K16" s="99">
        <v>3.83</v>
      </c>
    </row>
    <row r="17" spans="1:11" x14ac:dyDescent="0.2">
      <c r="A17" s="56" t="s">
        <v>21</v>
      </c>
      <c r="B17" s="56" t="s">
        <v>82</v>
      </c>
      <c r="C17" s="98">
        <v>96</v>
      </c>
      <c r="D17" s="97">
        <v>1949.41</v>
      </c>
      <c r="E17" s="97">
        <v>1424.22</v>
      </c>
      <c r="F17" s="98">
        <v>525.17999999999995</v>
      </c>
      <c r="G17" s="98">
        <v>26.94</v>
      </c>
      <c r="H17" s="99">
        <v>356</v>
      </c>
      <c r="I17" s="100">
        <v>2884.38</v>
      </c>
      <c r="J17" s="99">
        <v>4.58</v>
      </c>
      <c r="K17" s="99">
        <v>4.6500000000000004</v>
      </c>
    </row>
    <row r="18" spans="1:11" x14ac:dyDescent="0.2">
      <c r="A18" s="56" t="s">
        <v>22</v>
      </c>
      <c r="B18" s="56" t="s">
        <v>83</v>
      </c>
      <c r="C18" s="98">
        <v>25</v>
      </c>
      <c r="D18" s="98">
        <v>266.44</v>
      </c>
      <c r="E18" s="98">
        <v>184.13</v>
      </c>
      <c r="F18" s="98">
        <v>82.31</v>
      </c>
      <c r="G18" s="98">
        <v>30.89</v>
      </c>
      <c r="H18" s="99">
        <v>61</v>
      </c>
      <c r="I18" s="99">
        <v>725.99</v>
      </c>
      <c r="J18" s="99">
        <v>0.78</v>
      </c>
      <c r="K18" s="99">
        <v>1.17</v>
      </c>
    </row>
    <row r="19" spans="1:11" x14ac:dyDescent="0.2">
      <c r="A19" s="56" t="s">
        <v>23</v>
      </c>
      <c r="B19" s="56" t="s">
        <v>84</v>
      </c>
      <c r="C19" s="98">
        <v>16</v>
      </c>
      <c r="D19" s="97">
        <v>1275.3399999999999</v>
      </c>
      <c r="E19" s="97">
        <v>1032.6300000000001</v>
      </c>
      <c r="F19" s="98">
        <v>242.71</v>
      </c>
      <c r="G19" s="98">
        <v>19.03</v>
      </c>
      <c r="H19" s="99">
        <v>2</v>
      </c>
      <c r="I19" s="99">
        <v>10.35</v>
      </c>
      <c r="J19" s="99">
        <v>0.03</v>
      </c>
      <c r="K19" s="99">
        <v>0.02</v>
      </c>
    </row>
    <row r="20" spans="1:11" x14ac:dyDescent="0.2">
      <c r="A20" s="56" t="s">
        <v>24</v>
      </c>
      <c r="B20" s="56" t="s">
        <v>85</v>
      </c>
      <c r="C20" s="98">
        <v>28</v>
      </c>
      <c r="D20" s="97">
        <v>1114.6600000000001</v>
      </c>
      <c r="E20" s="98">
        <v>804.68</v>
      </c>
      <c r="F20" s="98">
        <v>309.98</v>
      </c>
      <c r="G20" s="98">
        <v>27.81</v>
      </c>
      <c r="H20" s="99">
        <v>27</v>
      </c>
      <c r="I20" s="100">
        <v>1164.18</v>
      </c>
      <c r="J20" s="99">
        <v>0.35</v>
      </c>
      <c r="K20" s="99">
        <v>1.88</v>
      </c>
    </row>
    <row r="21" spans="1:11" x14ac:dyDescent="0.2">
      <c r="A21" s="56" t="s">
        <v>25</v>
      </c>
      <c r="B21" s="56" t="s">
        <v>86</v>
      </c>
      <c r="C21" s="98">
        <v>111</v>
      </c>
      <c r="D21" s="98">
        <v>634.84</v>
      </c>
      <c r="E21" s="98">
        <v>400.93</v>
      </c>
      <c r="F21" s="98">
        <v>233.91</v>
      </c>
      <c r="G21" s="98">
        <v>36.85</v>
      </c>
      <c r="H21" s="99">
        <v>618</v>
      </c>
      <c r="I21" s="100">
        <v>3191.37</v>
      </c>
      <c r="J21" s="99">
        <v>7.95</v>
      </c>
      <c r="K21" s="99">
        <v>5.14</v>
      </c>
    </row>
    <row r="22" spans="1:11" x14ac:dyDescent="0.2">
      <c r="A22" s="56" t="s">
        <v>26</v>
      </c>
      <c r="B22" s="56" t="s">
        <v>87</v>
      </c>
      <c r="C22" s="98">
        <v>17</v>
      </c>
      <c r="D22" s="98">
        <v>194.13</v>
      </c>
      <c r="E22" s="98">
        <v>118.89</v>
      </c>
      <c r="F22" s="98">
        <v>75.239999999999995</v>
      </c>
      <c r="G22" s="98">
        <v>38.76</v>
      </c>
      <c r="H22" s="99">
        <v>129</v>
      </c>
      <c r="I22" s="100">
        <v>1614</v>
      </c>
      <c r="J22" s="99">
        <v>1.66</v>
      </c>
      <c r="K22" s="99">
        <v>2.6</v>
      </c>
    </row>
    <row r="23" spans="1:11" x14ac:dyDescent="0.2">
      <c r="A23" s="56" t="s">
        <v>27</v>
      </c>
      <c r="B23" s="56" t="s">
        <v>88</v>
      </c>
      <c r="C23" s="98">
        <v>19</v>
      </c>
      <c r="D23" s="98">
        <v>288.52</v>
      </c>
      <c r="E23" s="98">
        <v>193.69</v>
      </c>
      <c r="F23" s="98">
        <v>94.83</v>
      </c>
      <c r="G23" s="98">
        <v>32.869999999999997</v>
      </c>
      <c r="H23" s="99">
        <v>141</v>
      </c>
      <c r="I23" s="100">
        <v>2213.59</v>
      </c>
      <c r="J23" s="99">
        <v>1.81</v>
      </c>
      <c r="K23" s="99">
        <v>3.57</v>
      </c>
    </row>
    <row r="24" spans="1:11" x14ac:dyDescent="0.2">
      <c r="A24" s="56" t="s">
        <v>28</v>
      </c>
      <c r="B24" s="56" t="s">
        <v>89</v>
      </c>
      <c r="C24" s="98">
        <v>3</v>
      </c>
      <c r="D24" s="98">
        <v>84.45</v>
      </c>
      <c r="E24" s="98">
        <v>56.16</v>
      </c>
      <c r="F24" s="98">
        <v>28.29</v>
      </c>
      <c r="G24" s="98">
        <v>33.5</v>
      </c>
      <c r="H24" s="99">
        <v>5</v>
      </c>
      <c r="I24" s="99">
        <v>101.65</v>
      </c>
      <c r="J24" s="99">
        <v>0.06</v>
      </c>
      <c r="K24" s="99">
        <v>0.16</v>
      </c>
    </row>
    <row r="25" spans="1:11" x14ac:dyDescent="0.2">
      <c r="A25" s="56" t="s">
        <v>29</v>
      </c>
      <c r="B25" s="56" t="s">
        <v>90</v>
      </c>
      <c r="C25" s="98">
        <v>8</v>
      </c>
      <c r="D25" s="98">
        <v>260.95</v>
      </c>
      <c r="E25" s="98">
        <v>182.51</v>
      </c>
      <c r="F25" s="98">
        <v>78.44</v>
      </c>
      <c r="G25" s="98">
        <v>30.06</v>
      </c>
      <c r="H25" s="99">
        <v>69</v>
      </c>
      <c r="I25" s="100">
        <v>1751.75</v>
      </c>
      <c r="J25" s="99">
        <v>0.89</v>
      </c>
      <c r="K25" s="99">
        <v>2.82</v>
      </c>
    </row>
    <row r="26" spans="1:11" s="58" customFormat="1" x14ac:dyDescent="0.2">
      <c r="A26" s="6"/>
      <c r="B26" s="6"/>
      <c r="C26" s="49"/>
      <c r="D26" s="50"/>
      <c r="E26" s="50"/>
      <c r="F26" s="50"/>
      <c r="G26" s="66"/>
      <c r="H26" s="8"/>
      <c r="I26" s="7"/>
    </row>
    <row r="27" spans="1:11" x14ac:dyDescent="0.2">
      <c r="A27" s="6"/>
      <c r="B27" s="6"/>
      <c r="C27" s="49"/>
      <c r="D27" s="50"/>
      <c r="E27" s="50"/>
      <c r="F27" s="50"/>
      <c r="G27" s="66"/>
      <c r="H27" s="50"/>
      <c r="I27" s="50"/>
    </row>
    <row r="28" spans="1:11" x14ac:dyDescent="0.2">
      <c r="A28" s="6"/>
      <c r="B28" s="6"/>
      <c r="C28" s="49"/>
      <c r="D28" s="50"/>
      <c r="E28" s="50"/>
      <c r="F28" s="50"/>
      <c r="G28" s="66"/>
      <c r="H28" s="8"/>
      <c r="I28" s="7"/>
    </row>
    <row r="29" spans="1:11" x14ac:dyDescent="0.2">
      <c r="C29" s="59"/>
      <c r="D29" s="64"/>
    </row>
    <row r="30" spans="1:11" x14ac:dyDescent="0.2">
      <c r="C30" s="59"/>
      <c r="D30" s="59"/>
    </row>
    <row r="31" spans="1:11" x14ac:dyDescent="0.2">
      <c r="C31" s="59"/>
      <c r="D31" s="59"/>
    </row>
    <row r="32" spans="1:11" x14ac:dyDescent="0.2">
      <c r="C32" s="59"/>
      <c r="D32" s="59"/>
    </row>
    <row r="33" spans="3:4" x14ac:dyDescent="0.2">
      <c r="C33" s="59"/>
      <c r="D33" s="59"/>
    </row>
    <row r="34" spans="3:4" x14ac:dyDescent="0.2">
      <c r="C34" s="59"/>
      <c r="D34" s="59"/>
    </row>
    <row r="35" spans="3:4" x14ac:dyDescent="0.2">
      <c r="C35" s="59"/>
      <c r="D35" s="59"/>
    </row>
    <row r="36" spans="3:4" x14ac:dyDescent="0.2">
      <c r="C36" s="59"/>
      <c r="D36" s="59"/>
    </row>
    <row r="37" spans="3:4" x14ac:dyDescent="0.2">
      <c r="C37" s="59"/>
      <c r="D37" s="59"/>
    </row>
    <row r="38" spans="3:4" x14ac:dyDescent="0.2">
      <c r="C38" s="59"/>
      <c r="D38" s="59"/>
    </row>
    <row r="39" spans="3:4" x14ac:dyDescent="0.2">
      <c r="C39" s="59"/>
      <c r="D39" s="59"/>
    </row>
  </sheetData>
  <phoneticPr fontId="0" type="noConversion"/>
  <pageMargins left="0.75" right="0.75" top="1" bottom="1" header="0" footer="0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I27" sqref="I27"/>
    </sheetView>
  </sheetViews>
  <sheetFormatPr baseColWidth="10" defaultRowHeight="12.75" x14ac:dyDescent="0.2"/>
  <cols>
    <col min="1" max="1" width="2.7109375" style="59" bestFit="1" customWidth="1"/>
    <col min="2" max="2" width="26.7109375" style="59" bestFit="1" customWidth="1"/>
    <col min="3" max="6" width="11.42578125" style="57"/>
    <col min="7" max="7" width="11.42578125" style="60"/>
    <col min="8" max="8" width="11.42578125" style="57"/>
    <col min="9" max="9" width="11.42578125" style="61"/>
    <col min="10" max="16384" width="11.42578125" style="57"/>
  </cols>
  <sheetData>
    <row r="1" spans="1:11" s="55" customFormat="1" x14ac:dyDescent="0.2">
      <c r="A1" s="62" t="s">
        <v>40</v>
      </c>
      <c r="B1" s="53"/>
      <c r="C1" s="53" t="s">
        <v>41</v>
      </c>
      <c r="D1" s="53" t="s">
        <v>42</v>
      </c>
      <c r="E1" s="53" t="s">
        <v>43</v>
      </c>
      <c r="F1" s="53" t="s">
        <v>44</v>
      </c>
      <c r="G1" s="65" t="s">
        <v>45</v>
      </c>
      <c r="H1" s="53" t="s">
        <v>46</v>
      </c>
      <c r="I1" s="53" t="s">
        <v>47</v>
      </c>
      <c r="J1" s="54"/>
      <c r="K1" s="54"/>
    </row>
    <row r="2" spans="1:11" x14ac:dyDescent="0.2">
      <c r="A2" s="56" t="s">
        <v>7</v>
      </c>
      <c r="B2" s="56" t="s">
        <v>68</v>
      </c>
      <c r="C2" s="25">
        <v>1284</v>
      </c>
      <c r="D2" s="93">
        <v>21159.9</v>
      </c>
      <c r="E2" s="93">
        <v>14258.32</v>
      </c>
      <c r="F2" s="93">
        <v>6901.59</v>
      </c>
      <c r="G2" s="4">
        <v>32.619999999999997</v>
      </c>
      <c r="H2" s="8">
        <v>957</v>
      </c>
      <c r="I2" s="7">
        <v>12357.56</v>
      </c>
      <c r="J2" s="8">
        <v>12.8</v>
      </c>
      <c r="K2" s="8">
        <v>19.809999999999999</v>
      </c>
    </row>
    <row r="3" spans="1:11" x14ac:dyDescent="0.2">
      <c r="A3" s="56" t="s">
        <v>8</v>
      </c>
      <c r="B3" s="56" t="s">
        <v>69</v>
      </c>
      <c r="C3" s="4">
        <v>118</v>
      </c>
      <c r="D3" s="93">
        <v>1691.9</v>
      </c>
      <c r="E3" s="93">
        <v>1144.3800000000001</v>
      </c>
      <c r="F3" s="4">
        <v>547.51</v>
      </c>
      <c r="G3" s="4">
        <v>32.36</v>
      </c>
      <c r="H3" s="8">
        <v>213</v>
      </c>
      <c r="I3" s="7">
        <v>3347.2</v>
      </c>
      <c r="J3" s="8">
        <v>2.85</v>
      </c>
      <c r="K3" s="8">
        <v>5.37</v>
      </c>
    </row>
    <row r="4" spans="1:11" x14ac:dyDescent="0.2">
      <c r="A4" s="56" t="s">
        <v>9</v>
      </c>
      <c r="B4" s="56" t="s">
        <v>70</v>
      </c>
      <c r="C4" s="25">
        <v>1557</v>
      </c>
      <c r="D4" s="93">
        <v>10573.87</v>
      </c>
      <c r="E4" s="93">
        <v>5043.34</v>
      </c>
      <c r="F4" s="93">
        <v>5530.53</v>
      </c>
      <c r="G4" s="4">
        <v>52.3</v>
      </c>
      <c r="H4" s="94">
        <v>1392</v>
      </c>
      <c r="I4" s="7">
        <v>10619.82</v>
      </c>
      <c r="J4" s="8">
        <v>18.61</v>
      </c>
      <c r="K4" s="8">
        <v>17.02</v>
      </c>
    </row>
    <row r="5" spans="1:11" x14ac:dyDescent="0.2">
      <c r="A5" s="56" t="s">
        <v>71</v>
      </c>
      <c r="B5" s="56" t="s">
        <v>98</v>
      </c>
      <c r="C5" s="4">
        <v>15</v>
      </c>
      <c r="D5" s="93">
        <v>3230.93</v>
      </c>
      <c r="E5" s="93">
        <v>2639.78</v>
      </c>
      <c r="F5" s="4">
        <v>591.15</v>
      </c>
      <c r="G5" s="4">
        <v>18.3</v>
      </c>
      <c r="H5" s="8">
        <v>8</v>
      </c>
      <c r="I5" s="8">
        <v>1499.13</v>
      </c>
      <c r="J5" s="8">
        <v>0.11</v>
      </c>
      <c r="K5" s="8">
        <v>2.4</v>
      </c>
    </row>
    <row r="6" spans="1:11" x14ac:dyDescent="0.2">
      <c r="A6" s="56" t="s">
        <v>10</v>
      </c>
      <c r="B6" s="56" t="s">
        <v>99</v>
      </c>
      <c r="C6" s="4">
        <v>222</v>
      </c>
      <c r="D6" s="93">
        <v>1507.74</v>
      </c>
      <c r="E6" s="4">
        <v>889.15</v>
      </c>
      <c r="F6" s="4">
        <v>618.59</v>
      </c>
      <c r="G6" s="4">
        <v>41.03</v>
      </c>
      <c r="H6" s="8">
        <v>517</v>
      </c>
      <c r="I6" s="7">
        <v>3692.72</v>
      </c>
      <c r="J6" s="8">
        <v>6.91</v>
      </c>
      <c r="K6" s="8">
        <v>5.92</v>
      </c>
    </row>
    <row r="7" spans="1:11" x14ac:dyDescent="0.2">
      <c r="A7" s="56" t="s">
        <v>11</v>
      </c>
      <c r="B7" s="56" t="s">
        <v>72</v>
      </c>
      <c r="C7" s="4">
        <v>3</v>
      </c>
      <c r="D7" s="4">
        <v>65.05</v>
      </c>
      <c r="E7" s="4">
        <v>45.69</v>
      </c>
      <c r="F7" s="4">
        <v>19.36</v>
      </c>
      <c r="G7" s="4">
        <v>29.77</v>
      </c>
      <c r="H7" s="8">
        <v>14</v>
      </c>
      <c r="I7" s="8">
        <v>216.95</v>
      </c>
      <c r="J7" s="8">
        <v>0.19</v>
      </c>
      <c r="K7" s="8">
        <v>0.35</v>
      </c>
    </row>
    <row r="8" spans="1:11" x14ac:dyDescent="0.2">
      <c r="A8" s="56" t="s">
        <v>12</v>
      </c>
      <c r="B8" s="56" t="s">
        <v>73</v>
      </c>
      <c r="C8" s="4">
        <v>33</v>
      </c>
      <c r="D8" s="4">
        <v>342.34</v>
      </c>
      <c r="E8" s="4">
        <v>281.62</v>
      </c>
      <c r="F8" s="4">
        <v>60.72</v>
      </c>
      <c r="G8" s="4">
        <v>17.739999999999998</v>
      </c>
      <c r="H8" s="8">
        <v>107</v>
      </c>
      <c r="I8" s="8">
        <v>1539.9</v>
      </c>
      <c r="J8" s="8">
        <v>1.43</v>
      </c>
      <c r="K8" s="8">
        <v>2.4700000000000002</v>
      </c>
    </row>
    <row r="9" spans="1:11" x14ac:dyDescent="0.2">
      <c r="A9" s="56" t="s">
        <v>13</v>
      </c>
      <c r="B9" s="56" t="s">
        <v>74</v>
      </c>
      <c r="C9" s="4">
        <v>29</v>
      </c>
      <c r="D9" s="4">
        <v>274.98</v>
      </c>
      <c r="E9" s="4">
        <v>172.71</v>
      </c>
      <c r="F9" s="4">
        <v>102.27</v>
      </c>
      <c r="G9" s="4">
        <v>37.19</v>
      </c>
      <c r="H9" s="8">
        <v>178</v>
      </c>
      <c r="I9" s="7">
        <v>1680.03</v>
      </c>
      <c r="J9" s="8">
        <v>2.38</v>
      </c>
      <c r="K9" s="8">
        <v>2.69</v>
      </c>
    </row>
    <row r="10" spans="1:11" x14ac:dyDescent="0.2">
      <c r="A10" s="56" t="s">
        <v>14</v>
      </c>
      <c r="B10" s="56" t="s">
        <v>75</v>
      </c>
      <c r="C10" s="4">
        <v>20</v>
      </c>
      <c r="D10" s="4">
        <v>115.7</v>
      </c>
      <c r="E10" s="4">
        <v>84.41</v>
      </c>
      <c r="F10" s="4">
        <v>31.29</v>
      </c>
      <c r="G10" s="4">
        <v>27.04</v>
      </c>
      <c r="H10" s="8">
        <v>313</v>
      </c>
      <c r="I10" s="8">
        <v>1947.4</v>
      </c>
      <c r="J10" s="8">
        <v>4.1900000000000004</v>
      </c>
      <c r="K10" s="8">
        <v>3.12</v>
      </c>
    </row>
    <row r="11" spans="1:11" x14ac:dyDescent="0.2">
      <c r="A11" s="56" t="s">
        <v>15</v>
      </c>
      <c r="B11" s="56" t="s">
        <v>76</v>
      </c>
      <c r="C11" s="4">
        <v>15</v>
      </c>
      <c r="D11" s="4">
        <v>298.23</v>
      </c>
      <c r="E11" s="4">
        <v>191.45</v>
      </c>
      <c r="F11" s="4">
        <v>106.78</v>
      </c>
      <c r="G11" s="4">
        <v>35.81</v>
      </c>
      <c r="H11" s="8">
        <v>38</v>
      </c>
      <c r="I11" s="8">
        <v>582.9</v>
      </c>
      <c r="J11" s="8">
        <v>0.51</v>
      </c>
      <c r="K11" s="8">
        <v>0.93</v>
      </c>
    </row>
    <row r="12" spans="1:11" x14ac:dyDescent="0.2">
      <c r="A12" s="56" t="s">
        <v>16</v>
      </c>
      <c r="B12" s="56" t="s">
        <v>77</v>
      </c>
      <c r="C12" s="4">
        <v>59</v>
      </c>
      <c r="D12" s="4">
        <v>962.5</v>
      </c>
      <c r="E12" s="4">
        <v>620.79</v>
      </c>
      <c r="F12" s="4">
        <v>341.71</v>
      </c>
      <c r="G12" s="4">
        <v>35.5</v>
      </c>
      <c r="H12" s="8">
        <v>407</v>
      </c>
      <c r="I12" s="7">
        <v>4331.66</v>
      </c>
      <c r="J12" s="8">
        <v>5.44</v>
      </c>
      <c r="K12" s="8">
        <v>6.94</v>
      </c>
    </row>
    <row r="13" spans="1:11" x14ac:dyDescent="0.2">
      <c r="A13" s="56" t="s">
        <v>17</v>
      </c>
      <c r="B13" s="56" t="s">
        <v>78</v>
      </c>
      <c r="C13" s="4">
        <v>52</v>
      </c>
      <c r="D13" s="4">
        <v>446.32</v>
      </c>
      <c r="E13" s="4">
        <v>290.39</v>
      </c>
      <c r="F13" s="4">
        <v>155.93</v>
      </c>
      <c r="G13" s="4">
        <v>34.94</v>
      </c>
      <c r="H13" s="8">
        <v>578</v>
      </c>
      <c r="I13" s="7">
        <v>3813.46</v>
      </c>
      <c r="J13" s="8">
        <v>7.73</v>
      </c>
      <c r="K13" s="8">
        <v>6.11</v>
      </c>
    </row>
    <row r="14" spans="1:11" x14ac:dyDescent="0.2">
      <c r="A14" s="56" t="s">
        <v>18</v>
      </c>
      <c r="B14" s="56" t="s">
        <v>79</v>
      </c>
      <c r="C14" s="4">
        <v>2</v>
      </c>
      <c r="D14" s="4">
        <v>47.55</v>
      </c>
      <c r="E14" s="4">
        <v>28.01</v>
      </c>
      <c r="F14" s="4">
        <v>19.54</v>
      </c>
      <c r="G14" s="4">
        <v>41.1</v>
      </c>
      <c r="H14" s="8">
        <v>44</v>
      </c>
      <c r="I14" s="8">
        <v>816.48</v>
      </c>
      <c r="J14" s="8">
        <v>0.59</v>
      </c>
      <c r="K14" s="8">
        <v>1.31</v>
      </c>
    </row>
    <row r="15" spans="1:11" x14ac:dyDescent="0.2">
      <c r="A15" s="56" t="s">
        <v>19</v>
      </c>
      <c r="B15" s="56" t="s">
        <v>80</v>
      </c>
      <c r="C15" s="4">
        <v>32</v>
      </c>
      <c r="D15" s="4">
        <v>302.73</v>
      </c>
      <c r="E15" s="4">
        <v>197.65</v>
      </c>
      <c r="F15" s="4">
        <v>105.08</v>
      </c>
      <c r="G15" s="4">
        <v>34.71</v>
      </c>
      <c r="H15" s="8">
        <v>92</v>
      </c>
      <c r="I15" s="8">
        <v>687.64</v>
      </c>
      <c r="J15" s="8">
        <v>1.23</v>
      </c>
      <c r="K15" s="8">
        <v>1.1000000000000001</v>
      </c>
    </row>
    <row r="16" spans="1:11" x14ac:dyDescent="0.2">
      <c r="A16" s="56" t="s">
        <v>20</v>
      </c>
      <c r="B16" s="56" t="s">
        <v>81</v>
      </c>
      <c r="C16" s="4">
        <v>78</v>
      </c>
      <c r="D16" s="4">
        <v>667.46</v>
      </c>
      <c r="E16" s="4">
        <v>438.31</v>
      </c>
      <c r="F16" s="4">
        <v>229.15</v>
      </c>
      <c r="G16" s="4">
        <v>34.33</v>
      </c>
      <c r="H16" s="8">
        <v>346</v>
      </c>
      <c r="I16" s="7">
        <v>2107.39</v>
      </c>
      <c r="J16" s="8">
        <v>4.63</v>
      </c>
      <c r="K16" s="8">
        <v>3.38</v>
      </c>
    </row>
    <row r="17" spans="1:11" x14ac:dyDescent="0.2">
      <c r="A17" s="56" t="s">
        <v>21</v>
      </c>
      <c r="B17" s="56" t="s">
        <v>82</v>
      </c>
      <c r="C17" s="4">
        <v>91</v>
      </c>
      <c r="D17" s="93">
        <v>1071.94</v>
      </c>
      <c r="E17" s="93">
        <v>724.28</v>
      </c>
      <c r="F17" s="4">
        <v>347.66</v>
      </c>
      <c r="G17" s="4">
        <v>32.43</v>
      </c>
      <c r="H17" s="8">
        <v>330</v>
      </c>
      <c r="I17" s="7">
        <v>2892.3</v>
      </c>
      <c r="J17" s="8">
        <v>4.41</v>
      </c>
      <c r="K17" s="8">
        <v>4.6399999999999997</v>
      </c>
    </row>
    <row r="18" spans="1:11" x14ac:dyDescent="0.2">
      <c r="A18" s="56" t="s">
        <v>22</v>
      </c>
      <c r="B18" s="56" t="s">
        <v>83</v>
      </c>
      <c r="C18" s="4">
        <v>17</v>
      </c>
      <c r="D18" s="4">
        <v>216.1</v>
      </c>
      <c r="E18" s="4">
        <v>143.46</v>
      </c>
      <c r="F18" s="4">
        <v>72.64</v>
      </c>
      <c r="G18" s="4">
        <v>33.61</v>
      </c>
      <c r="H18" s="8">
        <v>51</v>
      </c>
      <c r="I18" s="8">
        <v>584.49</v>
      </c>
      <c r="J18" s="8">
        <v>0.68</v>
      </c>
      <c r="K18" s="8">
        <v>0.94</v>
      </c>
    </row>
    <row r="19" spans="1:11" x14ac:dyDescent="0.2">
      <c r="A19" s="56" t="s">
        <v>23</v>
      </c>
      <c r="B19" s="56" t="s">
        <v>84</v>
      </c>
      <c r="C19" s="4">
        <v>19</v>
      </c>
      <c r="D19" s="93">
        <v>2177.58</v>
      </c>
      <c r="E19" s="93">
        <v>1832.06</v>
      </c>
      <c r="F19" s="4">
        <v>345.52</v>
      </c>
      <c r="G19" s="4">
        <v>15.87</v>
      </c>
      <c r="H19" s="8">
        <v>2</v>
      </c>
      <c r="I19" s="8">
        <v>10.35</v>
      </c>
      <c r="J19" s="8">
        <v>0.03</v>
      </c>
      <c r="K19" s="8">
        <v>0.02</v>
      </c>
    </row>
    <row r="20" spans="1:11" x14ac:dyDescent="0.2">
      <c r="A20" s="56" t="s">
        <v>24</v>
      </c>
      <c r="B20" s="56" t="s">
        <v>85</v>
      </c>
      <c r="C20" s="4">
        <v>34</v>
      </c>
      <c r="D20" s="93">
        <v>1437.7</v>
      </c>
      <c r="E20" s="93">
        <v>1016.82</v>
      </c>
      <c r="F20" s="4">
        <v>420.88</v>
      </c>
      <c r="G20" s="4">
        <v>29.27</v>
      </c>
      <c r="H20" s="8">
        <v>17</v>
      </c>
      <c r="I20" s="8">
        <v>789.85</v>
      </c>
      <c r="J20" s="8">
        <v>0.23</v>
      </c>
      <c r="K20" s="8">
        <v>1.27</v>
      </c>
    </row>
    <row r="21" spans="1:11" x14ac:dyDescent="0.2">
      <c r="A21" s="56" t="s">
        <v>25</v>
      </c>
      <c r="B21" s="56" t="s">
        <v>86</v>
      </c>
      <c r="C21" s="4">
        <v>101</v>
      </c>
      <c r="D21" s="4">
        <v>888.89</v>
      </c>
      <c r="E21" s="4">
        <v>569.84</v>
      </c>
      <c r="F21" s="4">
        <v>319.05</v>
      </c>
      <c r="G21" s="4">
        <v>35.89</v>
      </c>
      <c r="H21" s="8">
        <v>568</v>
      </c>
      <c r="I21" s="7">
        <v>2996.25</v>
      </c>
      <c r="J21" s="8">
        <v>7.6</v>
      </c>
      <c r="K21" s="8">
        <v>4.8</v>
      </c>
    </row>
    <row r="22" spans="1:11" x14ac:dyDescent="0.2">
      <c r="A22" s="56" t="s">
        <v>26</v>
      </c>
      <c r="B22" s="56" t="s">
        <v>87</v>
      </c>
      <c r="C22" s="4">
        <v>17</v>
      </c>
      <c r="D22" s="4">
        <v>211.8</v>
      </c>
      <c r="E22" s="4">
        <v>134.16999999999999</v>
      </c>
      <c r="F22" s="4">
        <v>77.63</v>
      </c>
      <c r="G22" s="4">
        <v>36.65</v>
      </c>
      <c r="H22" s="8">
        <v>121</v>
      </c>
      <c r="I22" s="7">
        <v>1552.3</v>
      </c>
      <c r="J22" s="8">
        <v>1.62</v>
      </c>
      <c r="K22" s="8">
        <v>2.4900000000000002</v>
      </c>
    </row>
    <row r="23" spans="1:11" x14ac:dyDescent="0.2">
      <c r="A23" s="56" t="s">
        <v>27</v>
      </c>
      <c r="B23" s="56" t="s">
        <v>88</v>
      </c>
      <c r="C23" s="4">
        <v>15</v>
      </c>
      <c r="D23" s="4">
        <v>173.73</v>
      </c>
      <c r="E23" s="4">
        <v>120.86</v>
      </c>
      <c r="F23" s="4">
        <v>52.87</v>
      </c>
      <c r="G23" s="4">
        <v>30.43</v>
      </c>
      <c r="H23" s="8">
        <v>145</v>
      </c>
      <c r="I23" s="7">
        <v>2293.41</v>
      </c>
      <c r="J23" s="8">
        <v>1.94</v>
      </c>
      <c r="K23" s="8">
        <v>3.68</v>
      </c>
    </row>
    <row r="24" spans="1:11" x14ac:dyDescent="0.2">
      <c r="A24" s="56" t="s">
        <v>28</v>
      </c>
      <c r="B24" s="56" t="s">
        <v>89</v>
      </c>
      <c r="C24" s="4">
        <v>3</v>
      </c>
      <c r="D24" s="4">
        <v>58.05</v>
      </c>
      <c r="E24" s="4">
        <v>37.200000000000003</v>
      </c>
      <c r="F24" s="4">
        <v>20.85</v>
      </c>
      <c r="G24" s="4">
        <v>35.909999999999997</v>
      </c>
      <c r="H24" s="8">
        <v>5</v>
      </c>
      <c r="I24" s="8">
        <v>101.65</v>
      </c>
      <c r="J24" s="8">
        <v>7.0000000000000007E-2</v>
      </c>
      <c r="K24" s="8">
        <v>0.16</v>
      </c>
    </row>
    <row r="25" spans="1:11" x14ac:dyDescent="0.2">
      <c r="A25" s="56" t="s">
        <v>29</v>
      </c>
      <c r="B25" s="56" t="s">
        <v>90</v>
      </c>
      <c r="C25" s="4">
        <v>12</v>
      </c>
      <c r="D25" s="4">
        <v>128.61000000000001</v>
      </c>
      <c r="E25" s="4">
        <v>83.95</v>
      </c>
      <c r="F25" s="4">
        <v>44.66</v>
      </c>
      <c r="G25" s="4">
        <v>34.72</v>
      </c>
      <c r="H25" s="8">
        <v>67</v>
      </c>
      <c r="I25" s="7">
        <v>1716.03</v>
      </c>
      <c r="J25" s="8">
        <v>0.9</v>
      </c>
      <c r="K25" s="8">
        <v>2.75</v>
      </c>
    </row>
    <row r="26" spans="1:11" x14ac:dyDescent="0.2">
      <c r="C26" s="59"/>
      <c r="D26" s="59"/>
    </row>
    <row r="27" spans="1:11" x14ac:dyDescent="0.2">
      <c r="C27" s="59"/>
      <c r="D27" s="103">
        <f>+SUM(D2:D25)</f>
        <v>48051.60000000002</v>
      </c>
      <c r="G27" s="60">
        <f>+SUMPRODUCT(G2:G25,D2:D25)/D27</f>
        <v>35.510540964296702</v>
      </c>
      <c r="I27" s="103">
        <f>+SUM(I2:I25)</f>
        <v>62176.87</v>
      </c>
    </row>
    <row r="28" spans="1:11" x14ac:dyDescent="0.2">
      <c r="C28" s="59"/>
      <c r="D28" s="59"/>
    </row>
    <row r="29" spans="1:11" x14ac:dyDescent="0.2">
      <c r="C29" s="59"/>
      <c r="D29" s="59"/>
    </row>
    <row r="30" spans="1:11" x14ac:dyDescent="0.2">
      <c r="C30" s="59"/>
      <c r="D30" s="59"/>
    </row>
    <row r="31" spans="1:11" x14ac:dyDescent="0.2">
      <c r="C31" s="59"/>
      <c r="D31" s="59"/>
    </row>
    <row r="32" spans="1:11" x14ac:dyDescent="0.2">
      <c r="C32" s="59"/>
      <c r="D32" s="59"/>
    </row>
    <row r="33" spans="3:4" x14ac:dyDescent="0.2">
      <c r="C33" s="59"/>
      <c r="D33" s="59"/>
    </row>
    <row r="34" spans="3:4" x14ac:dyDescent="0.2">
      <c r="C34" s="59"/>
      <c r="D34" s="59"/>
    </row>
    <row r="35" spans="3:4" x14ac:dyDescent="0.2">
      <c r="C35" s="59"/>
      <c r="D35" s="59"/>
    </row>
    <row r="36" spans="3:4" x14ac:dyDescent="0.2">
      <c r="C36" s="59"/>
      <c r="D36" s="59"/>
    </row>
  </sheetData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Normal="100" workbookViewId="0">
      <selection activeCell="H2" sqref="H2:K25"/>
    </sheetView>
  </sheetViews>
  <sheetFormatPr baseColWidth="10" defaultRowHeight="12.75" x14ac:dyDescent="0.2"/>
  <cols>
    <col min="1" max="1" width="2.7109375" style="3" bestFit="1" customWidth="1"/>
    <col min="2" max="2" width="26.7109375" style="3" bestFit="1" customWidth="1"/>
    <col min="7" max="7" width="11.42578125" style="69"/>
  </cols>
  <sheetData>
    <row r="1" spans="1:11" x14ac:dyDescent="0.2">
      <c r="A1" s="62" t="s">
        <v>40</v>
      </c>
      <c r="B1" s="53"/>
      <c r="C1" s="53" t="s">
        <v>41</v>
      </c>
      <c r="D1" s="53" t="s">
        <v>42</v>
      </c>
      <c r="E1" s="53" t="s">
        <v>43</v>
      </c>
      <c r="F1" s="53" t="s">
        <v>44</v>
      </c>
      <c r="G1" s="65" t="s">
        <v>45</v>
      </c>
      <c r="H1" s="53" t="s">
        <v>46</v>
      </c>
      <c r="I1" s="53" t="s">
        <v>47</v>
      </c>
    </row>
    <row r="2" spans="1:11" x14ac:dyDescent="0.2">
      <c r="A2" s="56" t="s">
        <v>7</v>
      </c>
      <c r="B2" s="56" t="s">
        <v>68</v>
      </c>
      <c r="C2" s="96">
        <v>1291</v>
      </c>
      <c r="D2" s="97">
        <v>19238.419999999998</v>
      </c>
      <c r="E2" s="97">
        <v>12997.23</v>
      </c>
      <c r="F2" s="97">
        <v>6241.2</v>
      </c>
      <c r="G2" s="98">
        <v>32.44</v>
      </c>
      <c r="H2" s="99">
        <v>973</v>
      </c>
      <c r="I2" s="100">
        <v>13089.71</v>
      </c>
      <c r="J2" s="99">
        <v>13.16</v>
      </c>
      <c r="K2" s="99">
        <v>22.02</v>
      </c>
    </row>
    <row r="3" spans="1:11" x14ac:dyDescent="0.2">
      <c r="A3" s="56" t="s">
        <v>8</v>
      </c>
      <c r="B3" s="56" t="s">
        <v>69</v>
      </c>
      <c r="C3" s="98">
        <v>128</v>
      </c>
      <c r="D3" s="97">
        <v>1596.04</v>
      </c>
      <c r="E3" s="97">
        <v>1084.25</v>
      </c>
      <c r="F3" s="98">
        <v>511.8</v>
      </c>
      <c r="G3" s="98">
        <v>32.07</v>
      </c>
      <c r="H3" s="99">
        <v>166</v>
      </c>
      <c r="I3" s="100">
        <v>1768.39</v>
      </c>
      <c r="J3" s="99">
        <v>2.25</v>
      </c>
      <c r="K3" s="99">
        <v>2.98</v>
      </c>
    </row>
    <row r="4" spans="1:11" x14ac:dyDescent="0.2">
      <c r="A4" s="56" t="s">
        <v>9</v>
      </c>
      <c r="B4" s="56" t="s">
        <v>70</v>
      </c>
      <c r="C4" s="96">
        <v>1467</v>
      </c>
      <c r="D4" s="97">
        <v>9995.24</v>
      </c>
      <c r="E4" s="97">
        <v>5252.44</v>
      </c>
      <c r="F4" s="97">
        <v>4742.8</v>
      </c>
      <c r="G4" s="98">
        <v>47.45</v>
      </c>
      <c r="H4" s="101">
        <v>1323</v>
      </c>
      <c r="I4" s="100">
        <v>9976.41</v>
      </c>
      <c r="J4" s="99">
        <v>17.899999999999999</v>
      </c>
      <c r="K4" s="99">
        <v>16.78</v>
      </c>
    </row>
    <row r="5" spans="1:11" x14ac:dyDescent="0.2">
      <c r="A5" s="56" t="s">
        <v>71</v>
      </c>
      <c r="B5" s="56" t="s">
        <v>98</v>
      </c>
      <c r="C5" s="98">
        <v>18</v>
      </c>
      <c r="D5" s="97">
        <v>4047.26</v>
      </c>
      <c r="E5" s="97">
        <v>3334.52</v>
      </c>
      <c r="F5" s="98">
        <v>712.74</v>
      </c>
      <c r="G5" s="98">
        <v>17.61</v>
      </c>
      <c r="H5" s="99">
        <v>2</v>
      </c>
      <c r="I5" s="99">
        <v>332.11</v>
      </c>
      <c r="J5" s="99">
        <v>0.03</v>
      </c>
      <c r="K5" s="99">
        <v>0.56000000000000005</v>
      </c>
    </row>
    <row r="6" spans="1:11" x14ac:dyDescent="0.2">
      <c r="A6" s="56" t="s">
        <v>10</v>
      </c>
      <c r="B6" s="56" t="s">
        <v>99</v>
      </c>
      <c r="C6" s="98">
        <v>211</v>
      </c>
      <c r="D6" s="97">
        <v>1393.87</v>
      </c>
      <c r="E6" s="98">
        <v>837.63</v>
      </c>
      <c r="F6" s="98">
        <v>556.25</v>
      </c>
      <c r="G6" s="98">
        <v>39.909999999999997</v>
      </c>
      <c r="H6" s="99">
        <v>709</v>
      </c>
      <c r="I6" s="100">
        <v>5216.8999999999996</v>
      </c>
      <c r="J6" s="99">
        <v>9.59</v>
      </c>
      <c r="K6" s="99">
        <v>8.7799999999999994</v>
      </c>
    </row>
    <row r="7" spans="1:11" x14ac:dyDescent="0.2">
      <c r="A7" s="56" t="s">
        <v>11</v>
      </c>
      <c r="B7" s="56" t="s">
        <v>72</v>
      </c>
      <c r="C7" s="98">
        <v>2</v>
      </c>
      <c r="D7" s="98">
        <v>87.45</v>
      </c>
      <c r="E7" s="98">
        <v>66.2</v>
      </c>
      <c r="F7" s="98">
        <v>21.25</v>
      </c>
      <c r="G7" s="98">
        <v>24.3</v>
      </c>
      <c r="H7" s="99">
        <v>9</v>
      </c>
      <c r="I7" s="99">
        <v>167.65</v>
      </c>
      <c r="J7" s="99">
        <v>0.12</v>
      </c>
      <c r="K7" s="99">
        <v>0.28000000000000003</v>
      </c>
    </row>
    <row r="8" spans="1:11" x14ac:dyDescent="0.2">
      <c r="A8" s="56" t="s">
        <v>12</v>
      </c>
      <c r="B8" s="56" t="s">
        <v>73</v>
      </c>
      <c r="C8" s="98">
        <v>18</v>
      </c>
      <c r="D8" s="98">
        <v>281.95</v>
      </c>
      <c r="E8" s="98">
        <v>242.91</v>
      </c>
      <c r="F8" s="98">
        <v>39.04</v>
      </c>
      <c r="G8" s="98">
        <v>13.85</v>
      </c>
      <c r="H8" s="99">
        <v>78</v>
      </c>
      <c r="I8" s="99">
        <v>536</v>
      </c>
      <c r="J8" s="99">
        <v>1.06</v>
      </c>
      <c r="K8" s="99">
        <v>0.9</v>
      </c>
    </row>
    <row r="9" spans="1:11" x14ac:dyDescent="0.2">
      <c r="A9" s="56" t="s">
        <v>13</v>
      </c>
      <c r="B9" s="56" t="s">
        <v>74</v>
      </c>
      <c r="C9" s="98">
        <v>28</v>
      </c>
      <c r="D9" s="98">
        <v>198.15</v>
      </c>
      <c r="E9" s="98">
        <v>135</v>
      </c>
      <c r="F9" s="98">
        <v>63.15</v>
      </c>
      <c r="G9" s="98">
        <v>31.87</v>
      </c>
      <c r="H9" s="99">
        <v>190</v>
      </c>
      <c r="I9" s="100">
        <v>1658.33</v>
      </c>
      <c r="J9" s="99">
        <v>2.57</v>
      </c>
      <c r="K9" s="99">
        <v>2.79</v>
      </c>
    </row>
    <row r="10" spans="1:11" x14ac:dyDescent="0.2">
      <c r="A10" s="56" t="s">
        <v>14</v>
      </c>
      <c r="B10" s="56" t="s">
        <v>75</v>
      </c>
      <c r="C10" s="98">
        <v>14</v>
      </c>
      <c r="D10" s="98">
        <v>91.55</v>
      </c>
      <c r="E10" s="98">
        <v>57.33</v>
      </c>
      <c r="F10" s="98">
        <v>34.22</v>
      </c>
      <c r="G10" s="98">
        <v>37.380000000000003</v>
      </c>
      <c r="H10" s="99">
        <v>66</v>
      </c>
      <c r="I10" s="99">
        <v>489.5</v>
      </c>
      <c r="J10" s="99">
        <v>0.89</v>
      </c>
      <c r="K10" s="99">
        <v>0.82</v>
      </c>
    </row>
    <row r="11" spans="1:11" x14ac:dyDescent="0.2">
      <c r="A11" s="56" t="s">
        <v>15</v>
      </c>
      <c r="B11" s="56" t="s">
        <v>76</v>
      </c>
      <c r="C11" s="98">
        <v>10</v>
      </c>
      <c r="D11" s="98">
        <v>144.80000000000001</v>
      </c>
      <c r="E11" s="98">
        <v>96.44</v>
      </c>
      <c r="F11" s="98">
        <v>48.36</v>
      </c>
      <c r="G11" s="98">
        <v>33.4</v>
      </c>
      <c r="H11" s="99">
        <v>51</v>
      </c>
      <c r="I11" s="99">
        <v>899.44</v>
      </c>
      <c r="J11" s="99">
        <v>0.69</v>
      </c>
      <c r="K11" s="99">
        <v>1.51</v>
      </c>
    </row>
    <row r="12" spans="1:11" x14ac:dyDescent="0.2">
      <c r="A12" s="56" t="s">
        <v>16</v>
      </c>
      <c r="B12" s="56" t="s">
        <v>77</v>
      </c>
      <c r="C12" s="98">
        <v>46</v>
      </c>
      <c r="D12" s="98">
        <v>608.69000000000005</v>
      </c>
      <c r="E12" s="98">
        <v>420.77</v>
      </c>
      <c r="F12" s="98">
        <v>187.92</v>
      </c>
      <c r="G12" s="98">
        <v>30.87</v>
      </c>
      <c r="H12" s="99">
        <v>308</v>
      </c>
      <c r="I12" s="100">
        <v>4079.97</v>
      </c>
      <c r="J12" s="99">
        <v>4.17</v>
      </c>
      <c r="K12" s="99">
        <v>6.86</v>
      </c>
    </row>
    <row r="13" spans="1:11" x14ac:dyDescent="0.2">
      <c r="A13" s="56" t="s">
        <v>17</v>
      </c>
      <c r="B13" s="56" t="s">
        <v>78</v>
      </c>
      <c r="C13" s="98">
        <v>81</v>
      </c>
      <c r="D13" s="98">
        <v>788.11</v>
      </c>
      <c r="E13" s="98">
        <v>526.51</v>
      </c>
      <c r="F13" s="98">
        <v>261.60000000000002</v>
      </c>
      <c r="G13" s="98">
        <v>33.19</v>
      </c>
      <c r="H13" s="99">
        <v>538</v>
      </c>
      <c r="I13" s="100">
        <v>3892.28</v>
      </c>
      <c r="J13" s="99">
        <v>7.28</v>
      </c>
      <c r="K13" s="99">
        <v>6.55</v>
      </c>
    </row>
    <row r="14" spans="1:11" x14ac:dyDescent="0.2">
      <c r="A14" s="56" t="s">
        <v>18</v>
      </c>
      <c r="B14" s="56" t="s">
        <v>79</v>
      </c>
      <c r="C14" s="98">
        <v>2</v>
      </c>
      <c r="D14" s="98">
        <v>61.05</v>
      </c>
      <c r="E14" s="98">
        <v>42.54</v>
      </c>
      <c r="F14" s="98">
        <v>18.510000000000002</v>
      </c>
      <c r="G14" s="98">
        <v>30.33</v>
      </c>
      <c r="H14" s="99">
        <v>37</v>
      </c>
      <c r="I14" s="99">
        <v>738.85</v>
      </c>
      <c r="J14" s="99">
        <v>0.5</v>
      </c>
      <c r="K14" s="99">
        <v>1.24</v>
      </c>
    </row>
    <row r="15" spans="1:11" x14ac:dyDescent="0.2">
      <c r="A15" s="56" t="s">
        <v>19</v>
      </c>
      <c r="B15" s="56" t="s">
        <v>80</v>
      </c>
      <c r="C15" s="98">
        <v>38</v>
      </c>
      <c r="D15" s="98">
        <v>353.5</v>
      </c>
      <c r="E15" s="98">
        <v>250.58</v>
      </c>
      <c r="F15" s="98">
        <v>102.92</v>
      </c>
      <c r="G15" s="98">
        <v>29.11</v>
      </c>
      <c r="H15" s="99">
        <v>106</v>
      </c>
      <c r="I15" s="99">
        <v>932.04</v>
      </c>
      <c r="J15" s="99">
        <v>1.43</v>
      </c>
      <c r="K15" s="99">
        <v>1.57</v>
      </c>
    </row>
    <row r="16" spans="1:11" x14ac:dyDescent="0.2">
      <c r="A16" s="56" t="s">
        <v>20</v>
      </c>
      <c r="B16" s="56" t="s">
        <v>81</v>
      </c>
      <c r="C16" s="98">
        <v>83</v>
      </c>
      <c r="D16" s="98">
        <v>665.05</v>
      </c>
      <c r="E16" s="98">
        <v>441.94</v>
      </c>
      <c r="F16" s="98">
        <v>223.11</v>
      </c>
      <c r="G16" s="98">
        <v>33.549999999999997</v>
      </c>
      <c r="H16" s="99">
        <v>383</v>
      </c>
      <c r="I16" s="100">
        <v>2394.65</v>
      </c>
      <c r="J16" s="99">
        <v>5.18</v>
      </c>
      <c r="K16" s="99">
        <v>4.03</v>
      </c>
    </row>
    <row r="17" spans="1:11" s="5" customFormat="1" x14ac:dyDescent="0.2">
      <c r="A17" s="56" t="s">
        <v>21</v>
      </c>
      <c r="B17" s="56" t="s">
        <v>82</v>
      </c>
      <c r="C17" s="98">
        <v>73</v>
      </c>
      <c r="D17" s="97">
        <v>1226.1199999999999</v>
      </c>
      <c r="E17" s="98">
        <v>853.97</v>
      </c>
      <c r="F17" s="98">
        <v>372.15</v>
      </c>
      <c r="G17" s="98">
        <v>30.35</v>
      </c>
      <c r="H17" s="99">
        <v>286</v>
      </c>
      <c r="I17" s="100">
        <v>2928.89</v>
      </c>
      <c r="J17" s="99">
        <v>3.87</v>
      </c>
      <c r="K17" s="99">
        <v>4.93</v>
      </c>
    </row>
    <row r="18" spans="1:11" x14ac:dyDescent="0.2">
      <c r="A18" s="56" t="s">
        <v>22</v>
      </c>
      <c r="B18" s="56" t="s">
        <v>83</v>
      </c>
      <c r="C18" s="98">
        <v>34</v>
      </c>
      <c r="D18" s="98">
        <v>316.52999999999997</v>
      </c>
      <c r="E18" s="98">
        <v>222.26</v>
      </c>
      <c r="F18" s="98">
        <v>94.27</v>
      </c>
      <c r="G18" s="98">
        <v>29.78</v>
      </c>
      <c r="H18" s="99">
        <v>66</v>
      </c>
      <c r="I18" s="99">
        <v>677.14</v>
      </c>
      <c r="J18" s="99">
        <v>0.89</v>
      </c>
      <c r="K18" s="99">
        <v>1.1399999999999999</v>
      </c>
    </row>
    <row r="19" spans="1:11" x14ac:dyDescent="0.2">
      <c r="A19" s="56" t="s">
        <v>23</v>
      </c>
      <c r="B19" s="56" t="s">
        <v>84</v>
      </c>
      <c r="C19" s="98">
        <v>21</v>
      </c>
      <c r="D19" s="97">
        <v>2497.69</v>
      </c>
      <c r="E19" s="97">
        <v>2107.0100000000002</v>
      </c>
      <c r="F19" s="98">
        <v>390.68</v>
      </c>
      <c r="G19" s="98">
        <v>15.64</v>
      </c>
      <c r="H19" s="99">
        <v>2</v>
      </c>
      <c r="I19" s="99">
        <v>15.8</v>
      </c>
      <c r="J19" s="99">
        <v>0.03</v>
      </c>
      <c r="K19" s="99">
        <v>0.03</v>
      </c>
    </row>
    <row r="20" spans="1:11" x14ac:dyDescent="0.2">
      <c r="A20" s="56" t="s">
        <v>24</v>
      </c>
      <c r="B20" s="56" t="s">
        <v>85</v>
      </c>
      <c r="C20" s="98">
        <v>31</v>
      </c>
      <c r="D20" s="97">
        <v>1181.82</v>
      </c>
      <c r="E20" s="98">
        <v>850.8</v>
      </c>
      <c r="F20" s="98">
        <v>331.02</v>
      </c>
      <c r="G20" s="98">
        <v>28.01</v>
      </c>
      <c r="H20" s="99">
        <v>31</v>
      </c>
      <c r="I20" s="100">
        <v>1310.7</v>
      </c>
      <c r="J20" s="99">
        <v>0.42</v>
      </c>
      <c r="K20" s="99">
        <v>2.21</v>
      </c>
    </row>
    <row r="21" spans="1:11" x14ac:dyDescent="0.2">
      <c r="A21" s="56" t="s">
        <v>25</v>
      </c>
      <c r="B21" s="56" t="s">
        <v>86</v>
      </c>
      <c r="C21" s="98">
        <v>129</v>
      </c>
      <c r="D21" s="98">
        <v>894.93</v>
      </c>
      <c r="E21" s="98">
        <v>581.66999999999996</v>
      </c>
      <c r="F21" s="98">
        <v>313.26</v>
      </c>
      <c r="G21" s="98">
        <v>35</v>
      </c>
      <c r="H21" s="99">
        <v>766</v>
      </c>
      <c r="I21" s="100">
        <v>3632.89</v>
      </c>
      <c r="J21" s="99">
        <v>10.36</v>
      </c>
      <c r="K21" s="99">
        <v>6.11</v>
      </c>
    </row>
    <row r="22" spans="1:11" x14ac:dyDescent="0.2">
      <c r="A22" s="56" t="s">
        <v>26</v>
      </c>
      <c r="B22" s="56" t="s">
        <v>87</v>
      </c>
      <c r="C22" s="98">
        <v>13</v>
      </c>
      <c r="D22" s="98">
        <v>144.16999999999999</v>
      </c>
      <c r="E22" s="98">
        <v>92.16</v>
      </c>
      <c r="F22" s="98">
        <v>52.01</v>
      </c>
      <c r="G22" s="98">
        <v>36.08</v>
      </c>
      <c r="H22" s="99">
        <v>107</v>
      </c>
      <c r="I22" s="100">
        <v>1462.6</v>
      </c>
      <c r="J22" s="99">
        <v>1.45</v>
      </c>
      <c r="K22" s="99">
        <v>2.46</v>
      </c>
    </row>
    <row r="23" spans="1:11" x14ac:dyDescent="0.2">
      <c r="A23" s="56" t="s">
        <v>27</v>
      </c>
      <c r="B23" s="56" t="s">
        <v>88</v>
      </c>
      <c r="C23" s="98">
        <v>22</v>
      </c>
      <c r="D23" s="98">
        <v>277.64</v>
      </c>
      <c r="E23" s="98">
        <v>197.55</v>
      </c>
      <c r="F23" s="98">
        <v>80.09</v>
      </c>
      <c r="G23" s="98">
        <v>28.85</v>
      </c>
      <c r="H23" s="99">
        <v>141</v>
      </c>
      <c r="I23" s="100">
        <v>1813.93</v>
      </c>
      <c r="J23" s="99">
        <v>1.91</v>
      </c>
      <c r="K23" s="99">
        <v>3.05</v>
      </c>
    </row>
    <row r="24" spans="1:11" x14ac:dyDescent="0.2">
      <c r="A24" s="56" t="s">
        <v>28</v>
      </c>
      <c r="B24" s="56" t="s">
        <v>89</v>
      </c>
      <c r="C24" s="98">
        <v>2</v>
      </c>
      <c r="D24" s="98">
        <v>29.1</v>
      </c>
      <c r="E24" s="98">
        <v>20.28</v>
      </c>
      <c r="F24" s="98">
        <v>8.82</v>
      </c>
      <c r="G24" s="98">
        <v>30.3</v>
      </c>
      <c r="H24" s="99">
        <v>6</v>
      </c>
      <c r="I24" s="99">
        <v>126</v>
      </c>
      <c r="J24" s="99">
        <v>0.08</v>
      </c>
      <c r="K24" s="99">
        <v>0.21</v>
      </c>
    </row>
    <row r="25" spans="1:11" x14ac:dyDescent="0.2">
      <c r="A25" s="56" t="s">
        <v>29</v>
      </c>
      <c r="B25" s="56" t="s">
        <v>90</v>
      </c>
      <c r="C25" s="98">
        <v>16</v>
      </c>
      <c r="D25" s="98">
        <v>159.29</v>
      </c>
      <c r="E25" s="98">
        <v>106.7</v>
      </c>
      <c r="F25" s="98">
        <v>52.58</v>
      </c>
      <c r="G25" s="98">
        <v>33.01</v>
      </c>
      <c r="H25" s="99">
        <v>82</v>
      </c>
      <c r="I25" s="100">
        <v>1172.52</v>
      </c>
      <c r="J25" s="99">
        <v>1.1100000000000001</v>
      </c>
      <c r="K25" s="99">
        <v>1.97</v>
      </c>
    </row>
    <row r="26" spans="1:11" s="5" customFormat="1" x14ac:dyDescent="0.2">
      <c r="A26" s="6"/>
      <c r="B26" s="6"/>
      <c r="C26" s="49"/>
      <c r="D26" s="50"/>
      <c r="E26" s="50"/>
      <c r="F26" s="50"/>
      <c r="G26" s="66"/>
      <c r="H26" s="8"/>
      <c r="I26" s="7"/>
      <c r="J26" s="8"/>
      <c r="K26" s="8"/>
    </row>
    <row r="27" spans="1:11" s="5" customFormat="1" x14ac:dyDescent="0.2">
      <c r="A27" s="6"/>
      <c r="B27" s="6"/>
      <c r="C27" s="49"/>
      <c r="D27" s="50"/>
      <c r="E27" s="50"/>
      <c r="F27" s="50"/>
      <c r="G27" s="66"/>
      <c r="H27" s="50"/>
      <c r="I27" s="50"/>
      <c r="J27" s="8"/>
      <c r="K27" s="8"/>
    </row>
    <row r="28" spans="1:11" s="5" customFormat="1" x14ac:dyDescent="0.2">
      <c r="A28" s="6"/>
      <c r="B28" s="6"/>
      <c r="C28" s="49"/>
      <c r="D28" s="50"/>
      <c r="E28" s="50"/>
      <c r="F28" s="50"/>
      <c r="G28" s="66"/>
      <c r="H28" s="8"/>
      <c r="I28" s="7"/>
      <c r="J28" s="8"/>
      <c r="K28" s="8"/>
    </row>
    <row r="29" spans="1:11" s="5" customFormat="1" x14ac:dyDescent="0.2">
      <c r="A29" s="6"/>
      <c r="B29" s="6"/>
      <c r="C29" s="4"/>
      <c r="D29" s="4"/>
      <c r="E29" s="4"/>
      <c r="F29" s="4"/>
      <c r="G29" s="67"/>
      <c r="H29" s="8"/>
      <c r="I29" s="8"/>
      <c r="J29" s="8"/>
      <c r="K29" s="8"/>
    </row>
    <row r="30" spans="1:11" s="5" customFormat="1" x14ac:dyDescent="0.2">
      <c r="A30" s="3"/>
      <c r="B30" s="3"/>
      <c r="C30" s="4"/>
      <c r="D30" s="4"/>
      <c r="E30" s="4"/>
      <c r="F30" s="4"/>
      <c r="G30" s="67"/>
      <c r="H30" s="8"/>
      <c r="I30" s="7"/>
      <c r="J30" s="8"/>
      <c r="K30" s="8"/>
    </row>
    <row r="31" spans="1:11" s="5" customFormat="1" x14ac:dyDescent="0.2">
      <c r="A31" s="3"/>
      <c r="B31" s="3"/>
      <c r="C31" s="4"/>
      <c r="D31" s="4"/>
      <c r="E31" s="4"/>
      <c r="F31" s="4"/>
      <c r="G31" s="67"/>
      <c r="H31" s="8"/>
      <c r="I31" s="8"/>
      <c r="J31" s="8"/>
      <c r="K31" s="8"/>
    </row>
    <row r="32" spans="1:11" s="5" customFormat="1" ht="11.25" customHeight="1" x14ac:dyDescent="0.2">
      <c r="A32" s="3"/>
      <c r="B32" s="3"/>
      <c r="C32" s="4"/>
      <c r="D32" s="4"/>
      <c r="E32" s="4"/>
      <c r="F32" s="4"/>
      <c r="G32" s="67"/>
      <c r="H32" s="8"/>
      <c r="I32" s="7"/>
      <c r="J32" s="8"/>
      <c r="K32" s="8"/>
    </row>
    <row r="33" spans="1:11" s="5" customFormat="1" x14ac:dyDescent="0.2">
      <c r="A33" s="3"/>
      <c r="B33" s="3"/>
      <c r="C33" s="4"/>
      <c r="D33" s="4"/>
      <c r="E33" s="4"/>
      <c r="F33" s="4"/>
      <c r="G33" s="67"/>
      <c r="H33" s="8"/>
      <c r="I33" s="8"/>
      <c r="J33" s="8"/>
      <c r="K33" s="8"/>
    </row>
    <row r="34" spans="1:11" s="5" customFormat="1" x14ac:dyDescent="0.2">
      <c r="A34" s="3"/>
      <c r="B34" s="3"/>
      <c r="C34" s="4"/>
      <c r="D34" s="4"/>
      <c r="E34" s="4"/>
      <c r="F34" s="4"/>
      <c r="G34" s="67"/>
      <c r="H34" s="8"/>
      <c r="I34" s="8"/>
      <c r="J34" s="8"/>
      <c r="K34" s="8"/>
    </row>
    <row r="35" spans="1:11" s="5" customFormat="1" x14ac:dyDescent="0.2">
      <c r="A35" s="3"/>
      <c r="B35" s="3"/>
      <c r="C35" s="4"/>
      <c r="D35" s="4"/>
      <c r="E35" s="4"/>
      <c r="F35" s="4"/>
      <c r="G35" s="67"/>
      <c r="H35" s="8"/>
      <c r="I35" s="8"/>
      <c r="J35" s="8"/>
      <c r="K35" s="8"/>
    </row>
    <row r="36" spans="1:11" s="5" customFormat="1" x14ac:dyDescent="0.2">
      <c r="A36" s="3"/>
      <c r="B36" s="3"/>
      <c r="C36" s="4"/>
      <c r="D36" s="4"/>
      <c r="E36" s="4"/>
      <c r="F36" s="4"/>
      <c r="G36" s="67"/>
      <c r="H36" s="8"/>
      <c r="I36" s="8"/>
      <c r="J36" s="8"/>
      <c r="K36" s="8"/>
    </row>
    <row r="37" spans="1:11" s="5" customFormat="1" x14ac:dyDescent="0.2">
      <c r="A37" s="3"/>
      <c r="B37" s="3"/>
      <c r="C37" s="4"/>
      <c r="D37" s="4"/>
      <c r="E37" s="4"/>
      <c r="F37" s="4"/>
      <c r="G37" s="67"/>
      <c r="H37" s="8"/>
      <c r="I37" s="8"/>
      <c r="J37" s="8"/>
      <c r="K37" s="8"/>
    </row>
    <row r="38" spans="1:11" s="5" customFormat="1" x14ac:dyDescent="0.2">
      <c r="A38" s="3"/>
      <c r="B38" s="3"/>
      <c r="G38" s="68"/>
    </row>
    <row r="39" spans="1:11" s="5" customFormat="1" x14ac:dyDescent="0.2">
      <c r="A39" s="3"/>
      <c r="B39" s="3"/>
      <c r="G39" s="68"/>
    </row>
    <row r="40" spans="1:11" s="5" customFormat="1" x14ac:dyDescent="0.2">
      <c r="A40" s="3"/>
      <c r="B40" s="3"/>
      <c r="G40" s="68"/>
    </row>
    <row r="41" spans="1:11" s="5" customFormat="1" x14ac:dyDescent="0.2">
      <c r="A41" s="3"/>
      <c r="B41" s="3"/>
      <c r="G41" s="68"/>
    </row>
    <row r="42" spans="1:11" s="5" customFormat="1" x14ac:dyDescent="0.2">
      <c r="A42" s="6"/>
      <c r="B42" s="6"/>
      <c r="G42" s="68"/>
    </row>
  </sheetData>
  <phoneticPr fontId="0" type="noConversion"/>
  <pageMargins left="0.75" right="0.75" top="1" bottom="1" header="0" footer="0"/>
  <pageSetup paperSize="257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="75" workbookViewId="0">
      <selection activeCell="E11" sqref="E11"/>
    </sheetView>
  </sheetViews>
  <sheetFormatPr baseColWidth="10" defaultColWidth="11.42578125" defaultRowHeight="12.75" x14ac:dyDescent="0.2"/>
  <cols>
    <col min="1" max="1" width="2.7109375" style="3" bestFit="1" customWidth="1"/>
    <col min="2" max="2" width="26.7109375" style="3" bestFit="1" customWidth="1"/>
  </cols>
  <sheetData>
    <row r="1" spans="1:11" x14ac:dyDescent="0.2">
      <c r="A1" s="62" t="s">
        <v>40</v>
      </c>
      <c r="B1" s="53"/>
      <c r="C1" s="53" t="s">
        <v>41</v>
      </c>
      <c r="D1" s="53" t="s">
        <v>42</v>
      </c>
      <c r="E1" s="53" t="s">
        <v>43</v>
      </c>
      <c r="F1" s="53" t="s">
        <v>44</v>
      </c>
      <c r="G1" s="65" t="s">
        <v>45</v>
      </c>
      <c r="H1" s="53" t="s">
        <v>46</v>
      </c>
      <c r="I1" s="53" t="s">
        <v>47</v>
      </c>
    </row>
    <row r="2" spans="1:11" x14ac:dyDescent="0.2">
      <c r="A2" s="56" t="s">
        <v>7</v>
      </c>
      <c r="B2" s="56" t="s">
        <v>68</v>
      </c>
      <c r="C2" s="96">
        <v>1260</v>
      </c>
      <c r="D2" s="97">
        <v>20984.04</v>
      </c>
      <c r="E2" s="97">
        <v>14248.43</v>
      </c>
      <c r="F2" s="97">
        <v>6735.62</v>
      </c>
      <c r="G2" s="98">
        <v>32.1</v>
      </c>
      <c r="H2" s="99">
        <v>952</v>
      </c>
      <c r="I2" s="100">
        <v>11847.57</v>
      </c>
      <c r="J2" s="99">
        <v>12.42</v>
      </c>
      <c r="K2" s="99">
        <v>19.53</v>
      </c>
    </row>
    <row r="3" spans="1:11" x14ac:dyDescent="0.2">
      <c r="A3" s="56" t="s">
        <v>8</v>
      </c>
      <c r="B3" s="56" t="s">
        <v>69</v>
      </c>
      <c r="C3" s="98">
        <v>106</v>
      </c>
      <c r="D3" s="97">
        <v>1541.08</v>
      </c>
      <c r="E3" s="97">
        <v>1075.54</v>
      </c>
      <c r="F3" s="98">
        <v>465.55</v>
      </c>
      <c r="G3" s="98">
        <v>30.21</v>
      </c>
      <c r="H3" s="99">
        <v>162</v>
      </c>
      <c r="I3" s="100">
        <v>1960.66</v>
      </c>
      <c r="J3" s="99">
        <v>2.11</v>
      </c>
      <c r="K3" s="99">
        <v>3.23</v>
      </c>
    </row>
    <row r="4" spans="1:11" x14ac:dyDescent="0.2">
      <c r="A4" s="56" t="s">
        <v>9</v>
      </c>
      <c r="B4" s="56" t="s">
        <v>70</v>
      </c>
      <c r="C4" s="96">
        <v>1330</v>
      </c>
      <c r="D4" s="97">
        <v>10018.370000000001</v>
      </c>
      <c r="E4" s="97">
        <v>5172.25</v>
      </c>
      <c r="F4" s="97">
        <v>4846.12</v>
      </c>
      <c r="G4" s="98">
        <v>48.37</v>
      </c>
      <c r="H4" s="101">
        <v>1662</v>
      </c>
      <c r="I4" s="100">
        <v>11619.66</v>
      </c>
      <c r="J4" s="99">
        <v>21.69</v>
      </c>
      <c r="K4" s="99">
        <v>19.149999999999999</v>
      </c>
    </row>
    <row r="5" spans="1:11" x14ac:dyDescent="0.2">
      <c r="A5" s="56" t="s">
        <v>71</v>
      </c>
      <c r="B5" s="56" t="s">
        <v>98</v>
      </c>
      <c r="C5" s="98">
        <v>26</v>
      </c>
      <c r="D5" s="97">
        <v>5998.92</v>
      </c>
      <c r="E5" s="97">
        <v>4948.66</v>
      </c>
      <c r="F5" s="97">
        <v>1050.26</v>
      </c>
      <c r="G5" s="98">
        <v>17.510000000000002</v>
      </c>
      <c r="H5" s="99">
        <v>1</v>
      </c>
      <c r="I5" s="99">
        <v>145.52000000000001</v>
      </c>
      <c r="J5" s="99">
        <v>0.01</v>
      </c>
      <c r="K5" s="99">
        <v>0.24</v>
      </c>
    </row>
    <row r="6" spans="1:11" x14ac:dyDescent="0.2">
      <c r="A6" s="56" t="s">
        <v>10</v>
      </c>
      <c r="B6" s="56" t="s">
        <v>99</v>
      </c>
      <c r="C6" s="98">
        <v>173</v>
      </c>
      <c r="D6" s="97">
        <v>1155.97</v>
      </c>
      <c r="E6" s="98">
        <v>703.84</v>
      </c>
      <c r="F6" s="98">
        <v>452.13</v>
      </c>
      <c r="G6" s="98">
        <v>39.11</v>
      </c>
      <c r="H6" s="99">
        <v>690</v>
      </c>
      <c r="I6" s="100">
        <v>4984.6400000000003</v>
      </c>
      <c r="J6" s="99">
        <v>9.01</v>
      </c>
      <c r="K6" s="99">
        <v>8.2200000000000006</v>
      </c>
    </row>
    <row r="7" spans="1:11" x14ac:dyDescent="0.2">
      <c r="A7" s="56" t="s">
        <v>11</v>
      </c>
      <c r="B7" s="56" t="s">
        <v>72</v>
      </c>
      <c r="C7" s="98">
        <v>3</v>
      </c>
      <c r="D7" s="98">
        <v>28.1</v>
      </c>
      <c r="E7" s="98">
        <v>19.25</v>
      </c>
      <c r="F7" s="98">
        <v>8.85</v>
      </c>
      <c r="G7" s="98">
        <v>31.5</v>
      </c>
      <c r="H7" s="99">
        <v>8</v>
      </c>
      <c r="I7" s="99">
        <v>162.85</v>
      </c>
      <c r="J7" s="99">
        <v>0.1</v>
      </c>
      <c r="K7" s="99">
        <v>0.27</v>
      </c>
    </row>
    <row r="8" spans="1:11" x14ac:dyDescent="0.2">
      <c r="A8" s="56" t="s">
        <v>12</v>
      </c>
      <c r="B8" s="56" t="s">
        <v>73</v>
      </c>
      <c r="C8" s="98">
        <v>30</v>
      </c>
      <c r="D8" s="98">
        <v>387.2</v>
      </c>
      <c r="E8" s="98">
        <v>346.23</v>
      </c>
      <c r="F8" s="98">
        <v>40.97</v>
      </c>
      <c r="G8" s="98">
        <v>10.58</v>
      </c>
      <c r="H8" s="99">
        <v>110</v>
      </c>
      <c r="I8" s="100">
        <v>1138.5999999999999</v>
      </c>
      <c r="J8" s="99">
        <v>1.44</v>
      </c>
      <c r="K8" s="99">
        <v>1.88</v>
      </c>
    </row>
    <row r="9" spans="1:11" x14ac:dyDescent="0.2">
      <c r="A9" s="56" t="s">
        <v>13</v>
      </c>
      <c r="B9" s="56" t="s">
        <v>74</v>
      </c>
      <c r="C9" s="98">
        <v>38</v>
      </c>
      <c r="D9" s="98">
        <v>315.10000000000002</v>
      </c>
      <c r="E9" s="98">
        <v>213.35</v>
      </c>
      <c r="F9" s="98">
        <v>101.75</v>
      </c>
      <c r="G9" s="98">
        <v>32.29</v>
      </c>
      <c r="H9" s="99">
        <v>159</v>
      </c>
      <c r="I9" s="100">
        <v>1407.78</v>
      </c>
      <c r="J9" s="99">
        <v>2.08</v>
      </c>
      <c r="K9" s="99">
        <v>2.3199999999999998</v>
      </c>
    </row>
    <row r="10" spans="1:11" x14ac:dyDescent="0.2">
      <c r="A10" s="56" t="s">
        <v>14</v>
      </c>
      <c r="B10" s="56" t="s">
        <v>75</v>
      </c>
      <c r="C10" s="98">
        <v>9</v>
      </c>
      <c r="D10" s="98">
        <v>73.7</v>
      </c>
      <c r="E10" s="98">
        <v>49.8</v>
      </c>
      <c r="F10" s="98">
        <v>23.9</v>
      </c>
      <c r="G10" s="98">
        <v>32.43</v>
      </c>
      <c r="H10" s="99">
        <v>63</v>
      </c>
      <c r="I10" s="99">
        <v>461.35</v>
      </c>
      <c r="J10" s="99">
        <v>0.82</v>
      </c>
      <c r="K10" s="99">
        <v>0.76</v>
      </c>
    </row>
    <row r="11" spans="1:11" x14ac:dyDescent="0.2">
      <c r="A11" s="56" t="s">
        <v>15</v>
      </c>
      <c r="B11" s="56" t="s">
        <v>76</v>
      </c>
      <c r="C11" s="98">
        <v>14</v>
      </c>
      <c r="D11" s="98">
        <v>191.05</v>
      </c>
      <c r="E11" s="98">
        <v>129.19</v>
      </c>
      <c r="F11" s="98">
        <v>61.86</v>
      </c>
      <c r="G11" s="98">
        <v>32.380000000000003</v>
      </c>
      <c r="H11" s="99">
        <v>55</v>
      </c>
      <c r="I11" s="99">
        <v>991.84</v>
      </c>
      <c r="J11" s="99">
        <v>0.72</v>
      </c>
      <c r="K11" s="99">
        <v>1.63</v>
      </c>
    </row>
    <row r="12" spans="1:11" x14ac:dyDescent="0.2">
      <c r="A12" s="56" t="s">
        <v>16</v>
      </c>
      <c r="B12" s="56" t="s">
        <v>77</v>
      </c>
      <c r="C12" s="98">
        <v>37</v>
      </c>
      <c r="D12" s="98">
        <v>434.55</v>
      </c>
      <c r="E12" s="98">
        <v>287.52</v>
      </c>
      <c r="F12" s="98">
        <v>147.02000000000001</v>
      </c>
      <c r="G12" s="98">
        <v>33.83</v>
      </c>
      <c r="H12" s="99">
        <v>287</v>
      </c>
      <c r="I12" s="100">
        <v>3822.52</v>
      </c>
      <c r="J12" s="99">
        <v>3.75</v>
      </c>
      <c r="K12" s="99">
        <v>6.3</v>
      </c>
    </row>
    <row r="13" spans="1:11" x14ac:dyDescent="0.2">
      <c r="A13" s="56" t="s">
        <v>17</v>
      </c>
      <c r="B13" s="56" t="s">
        <v>78</v>
      </c>
      <c r="C13" s="98">
        <v>60</v>
      </c>
      <c r="D13" s="98">
        <v>423.41</v>
      </c>
      <c r="E13" s="98">
        <v>283.17</v>
      </c>
      <c r="F13" s="98">
        <v>140.24</v>
      </c>
      <c r="G13" s="98">
        <v>33.119999999999997</v>
      </c>
      <c r="H13" s="99">
        <v>496</v>
      </c>
      <c r="I13" s="100">
        <v>3666.84</v>
      </c>
      <c r="J13" s="99">
        <v>6.47</v>
      </c>
      <c r="K13" s="99">
        <v>6.04</v>
      </c>
    </row>
    <row r="14" spans="1:11" x14ac:dyDescent="0.2">
      <c r="A14" s="56" t="s">
        <v>18</v>
      </c>
      <c r="B14" s="56" t="s">
        <v>79</v>
      </c>
      <c r="C14" s="98">
        <v>2</v>
      </c>
      <c r="D14" s="98">
        <v>48.53</v>
      </c>
      <c r="E14" s="98">
        <v>34.42</v>
      </c>
      <c r="F14" s="98">
        <v>14.11</v>
      </c>
      <c r="G14" s="98">
        <v>29.08</v>
      </c>
      <c r="H14" s="99">
        <v>114</v>
      </c>
      <c r="I14" s="100">
        <v>2045.65</v>
      </c>
      <c r="J14" s="99">
        <v>1.49</v>
      </c>
      <c r="K14" s="99">
        <v>3.37</v>
      </c>
    </row>
    <row r="15" spans="1:11" x14ac:dyDescent="0.2">
      <c r="A15" s="56" t="s">
        <v>19</v>
      </c>
      <c r="B15" s="56" t="s">
        <v>80</v>
      </c>
      <c r="C15" s="98">
        <v>31</v>
      </c>
      <c r="D15" s="98">
        <v>231.72</v>
      </c>
      <c r="E15" s="98">
        <v>163.16999999999999</v>
      </c>
      <c r="F15" s="98">
        <v>68.55</v>
      </c>
      <c r="G15" s="98">
        <v>29.58</v>
      </c>
      <c r="H15" s="99">
        <v>84</v>
      </c>
      <c r="I15" s="99">
        <v>736.04</v>
      </c>
      <c r="J15" s="99">
        <v>1.1000000000000001</v>
      </c>
      <c r="K15" s="99">
        <v>1.21</v>
      </c>
    </row>
    <row r="16" spans="1:11" x14ac:dyDescent="0.2">
      <c r="A16" s="56" t="s">
        <v>20</v>
      </c>
      <c r="B16" s="56" t="s">
        <v>81</v>
      </c>
      <c r="C16" s="98">
        <v>95</v>
      </c>
      <c r="D16" s="98">
        <v>701.2</v>
      </c>
      <c r="E16" s="98">
        <v>460.15</v>
      </c>
      <c r="F16" s="98">
        <v>241.04</v>
      </c>
      <c r="G16" s="98">
        <v>34.380000000000003</v>
      </c>
      <c r="H16" s="99">
        <v>343</v>
      </c>
      <c r="I16" s="100">
        <v>2162.88</v>
      </c>
      <c r="J16" s="99">
        <v>4.4800000000000004</v>
      </c>
      <c r="K16" s="99">
        <v>3.57</v>
      </c>
    </row>
    <row r="17" spans="1:11" x14ac:dyDescent="0.2">
      <c r="A17" s="56" t="s">
        <v>21</v>
      </c>
      <c r="B17" s="56" t="s">
        <v>82</v>
      </c>
      <c r="C17" s="98">
        <v>75</v>
      </c>
      <c r="D17" s="97">
        <v>1271</v>
      </c>
      <c r="E17" s="98">
        <v>890.83</v>
      </c>
      <c r="F17" s="98">
        <v>380.17</v>
      </c>
      <c r="G17" s="98">
        <v>29.91</v>
      </c>
      <c r="H17" s="99">
        <v>360</v>
      </c>
      <c r="I17" s="100">
        <v>3245.61</v>
      </c>
      <c r="J17" s="99">
        <v>4.7</v>
      </c>
      <c r="K17" s="99">
        <v>5.35</v>
      </c>
    </row>
    <row r="18" spans="1:11" x14ac:dyDescent="0.2">
      <c r="A18" s="56" t="s">
        <v>22</v>
      </c>
      <c r="B18" s="56" t="s">
        <v>83</v>
      </c>
      <c r="C18" s="98">
        <v>21</v>
      </c>
      <c r="D18" s="98">
        <v>296.25</v>
      </c>
      <c r="E18" s="98">
        <v>200.24</v>
      </c>
      <c r="F18" s="98">
        <v>96.01</v>
      </c>
      <c r="G18" s="98">
        <v>32.409999999999997</v>
      </c>
      <c r="H18" s="99">
        <v>102</v>
      </c>
      <c r="I18" s="100">
        <v>1189.44</v>
      </c>
      <c r="J18" s="99">
        <v>1.33</v>
      </c>
      <c r="K18" s="99">
        <v>1.96</v>
      </c>
    </row>
    <row r="19" spans="1:11" x14ac:dyDescent="0.2">
      <c r="A19" s="56" t="s">
        <v>23</v>
      </c>
      <c r="B19" s="56" t="s">
        <v>84</v>
      </c>
      <c r="C19" s="98">
        <v>27</v>
      </c>
      <c r="D19" s="97">
        <v>2476.75</v>
      </c>
      <c r="E19" s="97">
        <v>2093.4499999999998</v>
      </c>
      <c r="F19" s="98">
        <v>383.3</v>
      </c>
      <c r="G19" s="98">
        <v>15.48</v>
      </c>
      <c r="H19" s="99">
        <v>2</v>
      </c>
      <c r="I19" s="99">
        <v>15.8</v>
      </c>
      <c r="J19" s="99">
        <v>0.03</v>
      </c>
      <c r="K19" s="99">
        <v>0.03</v>
      </c>
    </row>
    <row r="20" spans="1:11" x14ac:dyDescent="0.2">
      <c r="A20" s="56" t="s">
        <v>24</v>
      </c>
      <c r="B20" s="56" t="s">
        <v>85</v>
      </c>
      <c r="C20" s="98">
        <v>29</v>
      </c>
      <c r="D20" s="97">
        <v>1208.74</v>
      </c>
      <c r="E20" s="98">
        <v>824.85</v>
      </c>
      <c r="F20" s="98">
        <v>383.89</v>
      </c>
      <c r="G20" s="98">
        <v>31.76</v>
      </c>
      <c r="H20" s="99">
        <v>23</v>
      </c>
      <c r="I20" s="100">
        <v>1009.3</v>
      </c>
      <c r="J20" s="99">
        <v>0.3</v>
      </c>
      <c r="K20" s="99">
        <v>1.66</v>
      </c>
    </row>
    <row r="21" spans="1:11" x14ac:dyDescent="0.2">
      <c r="A21" s="56" t="s">
        <v>25</v>
      </c>
      <c r="B21" s="56" t="s">
        <v>86</v>
      </c>
      <c r="C21" s="98">
        <v>106</v>
      </c>
      <c r="D21" s="98">
        <v>423.23</v>
      </c>
      <c r="E21" s="98">
        <v>412.69</v>
      </c>
      <c r="F21" s="98">
        <v>10.53</v>
      </c>
      <c r="G21" s="98">
        <v>2.4900000000000002</v>
      </c>
      <c r="H21" s="99">
        <v>700</v>
      </c>
      <c r="I21" s="100">
        <v>3578.03</v>
      </c>
      <c r="J21" s="99">
        <v>9.14</v>
      </c>
      <c r="K21" s="99">
        <v>5.9</v>
      </c>
    </row>
    <row r="22" spans="1:11" x14ac:dyDescent="0.2">
      <c r="A22" s="56" t="s">
        <v>26</v>
      </c>
      <c r="B22" s="56" t="s">
        <v>87</v>
      </c>
      <c r="C22" s="98">
        <v>16</v>
      </c>
      <c r="D22" s="98">
        <v>170.37</v>
      </c>
      <c r="E22" s="98">
        <v>110.48</v>
      </c>
      <c r="F22" s="98">
        <v>59.89</v>
      </c>
      <c r="G22" s="98">
        <v>35.15</v>
      </c>
      <c r="H22" s="99">
        <v>98</v>
      </c>
      <c r="I22" s="100">
        <v>1348.65</v>
      </c>
      <c r="J22" s="99">
        <v>1.28</v>
      </c>
      <c r="K22" s="99">
        <v>2.2200000000000002</v>
      </c>
    </row>
    <row r="23" spans="1:11" x14ac:dyDescent="0.2">
      <c r="A23" s="56" t="s">
        <v>27</v>
      </c>
      <c r="B23" s="56" t="s">
        <v>88</v>
      </c>
      <c r="C23" s="98">
        <v>14</v>
      </c>
      <c r="D23" s="98">
        <v>135.32</v>
      </c>
      <c r="E23" s="98">
        <v>94.96</v>
      </c>
      <c r="F23" s="98">
        <v>40.36</v>
      </c>
      <c r="G23" s="98">
        <v>29.83</v>
      </c>
      <c r="H23" s="99">
        <v>138</v>
      </c>
      <c r="I23" s="100">
        <v>1763.45</v>
      </c>
      <c r="J23" s="99">
        <v>1.8</v>
      </c>
      <c r="K23" s="99">
        <v>2.91</v>
      </c>
    </row>
    <row r="24" spans="1:11" x14ac:dyDescent="0.2">
      <c r="A24" s="56" t="s">
        <v>28</v>
      </c>
      <c r="B24" s="56" t="s">
        <v>89</v>
      </c>
      <c r="C24" s="98">
        <v>3</v>
      </c>
      <c r="D24" s="98">
        <v>71.75</v>
      </c>
      <c r="E24" s="98">
        <v>49.47</v>
      </c>
      <c r="F24" s="98">
        <v>22.28</v>
      </c>
      <c r="G24" s="98">
        <v>31.05</v>
      </c>
      <c r="H24" s="99">
        <v>5</v>
      </c>
      <c r="I24" s="99">
        <v>105.9</v>
      </c>
      <c r="J24" s="99">
        <v>7.0000000000000007E-2</v>
      </c>
      <c r="K24" s="99">
        <v>0.17</v>
      </c>
    </row>
    <row r="25" spans="1:11" x14ac:dyDescent="0.2">
      <c r="A25" s="56" t="s">
        <v>29</v>
      </c>
      <c r="B25" s="56" t="s">
        <v>90</v>
      </c>
      <c r="C25" s="98">
        <v>12</v>
      </c>
      <c r="D25" s="98">
        <v>265.14</v>
      </c>
      <c r="E25" s="98">
        <v>192.34</v>
      </c>
      <c r="F25" s="98">
        <v>72.8</v>
      </c>
      <c r="G25" s="98">
        <v>27.46</v>
      </c>
      <c r="H25" s="99">
        <v>80</v>
      </c>
      <c r="I25" s="100">
        <v>1124.67</v>
      </c>
      <c r="J25" s="99">
        <v>1.04</v>
      </c>
      <c r="K25" s="99">
        <v>1.85</v>
      </c>
    </row>
    <row r="26" spans="1:11" x14ac:dyDescent="0.2">
      <c r="A26" s="6"/>
      <c r="B26" s="6"/>
      <c r="C26" s="49"/>
      <c r="D26" s="50"/>
      <c r="E26" s="50"/>
      <c r="F26" s="50"/>
      <c r="G26" s="66"/>
      <c r="H26" s="8"/>
      <c r="I26" s="7"/>
    </row>
    <row r="27" spans="1:11" x14ac:dyDescent="0.2">
      <c r="A27" s="6"/>
      <c r="B27" s="6"/>
      <c r="C27" s="49"/>
      <c r="D27" s="50"/>
      <c r="E27" s="50"/>
      <c r="F27" s="50"/>
      <c r="G27" s="66"/>
      <c r="H27" s="50"/>
      <c r="I27" s="50"/>
    </row>
    <row r="28" spans="1:11" x14ac:dyDescent="0.2">
      <c r="A28" s="6"/>
      <c r="B28" s="6"/>
      <c r="C28" s="49"/>
      <c r="D28" s="50"/>
      <c r="E28" s="50"/>
      <c r="F28" s="50"/>
      <c r="G28" s="66"/>
      <c r="H28" s="8"/>
      <c r="I28" s="7"/>
    </row>
    <row r="29" spans="1:11" x14ac:dyDescent="0.2">
      <c r="A29" s="6"/>
      <c r="B29" s="6"/>
      <c r="C29" s="6"/>
      <c r="D29" s="6"/>
    </row>
    <row r="30" spans="1:11" x14ac:dyDescent="0.2">
      <c r="C30" s="3"/>
      <c r="D30" s="3"/>
    </row>
    <row r="31" spans="1:11" x14ac:dyDescent="0.2">
      <c r="C31" s="3"/>
      <c r="D31" s="3"/>
    </row>
    <row r="32" spans="1:11" x14ac:dyDescent="0.2">
      <c r="C32" s="3"/>
      <c r="D32" s="3"/>
    </row>
    <row r="33" spans="3:4" x14ac:dyDescent="0.2">
      <c r="C33" s="3"/>
      <c r="D33" s="3"/>
    </row>
    <row r="34" spans="3:4" x14ac:dyDescent="0.2">
      <c r="C34" s="3"/>
      <c r="D34" s="3"/>
    </row>
    <row r="35" spans="3:4" x14ac:dyDescent="0.2">
      <c r="C35" s="3"/>
      <c r="D35" s="3"/>
    </row>
    <row r="36" spans="3:4" x14ac:dyDescent="0.2">
      <c r="C36" s="3"/>
      <c r="D36" s="3"/>
    </row>
    <row r="37" spans="3:4" x14ac:dyDescent="0.2">
      <c r="C37" s="3"/>
      <c r="D37" s="3"/>
    </row>
    <row r="38" spans="3:4" x14ac:dyDescent="0.2">
      <c r="C38" s="3"/>
      <c r="D38" s="3"/>
    </row>
    <row r="39" spans="3:4" x14ac:dyDescent="0.2">
      <c r="C39" s="3"/>
      <c r="D39" s="3"/>
    </row>
    <row r="40" spans="3:4" x14ac:dyDescent="0.2">
      <c r="C40" s="3"/>
      <c r="D40" s="3"/>
    </row>
  </sheetData>
  <phoneticPr fontId="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E8" sqref="E8"/>
    </sheetView>
  </sheetViews>
  <sheetFormatPr baseColWidth="10" defaultColWidth="11.42578125" defaultRowHeight="12.75" x14ac:dyDescent="0.2"/>
  <cols>
    <col min="1" max="1" width="2.7109375" style="3" bestFit="1" customWidth="1"/>
    <col min="2" max="2" width="26.7109375" style="3" bestFit="1" customWidth="1"/>
  </cols>
  <sheetData>
    <row r="1" spans="1:11" x14ac:dyDescent="0.2">
      <c r="A1" s="62" t="s">
        <v>40</v>
      </c>
      <c r="B1" s="53"/>
      <c r="C1" s="53" t="s">
        <v>41</v>
      </c>
      <c r="D1" s="53" t="s">
        <v>42</v>
      </c>
      <c r="E1" s="53" t="s">
        <v>43</v>
      </c>
      <c r="F1" s="53" t="s">
        <v>44</v>
      </c>
      <c r="G1" s="65" t="s">
        <v>45</v>
      </c>
      <c r="H1" s="53" t="s">
        <v>46</v>
      </c>
      <c r="I1" s="53" t="s">
        <v>47</v>
      </c>
    </row>
    <row r="2" spans="1:11" x14ac:dyDescent="0.2">
      <c r="A2" s="56" t="s">
        <v>7</v>
      </c>
      <c r="B2" s="56" t="s">
        <v>68</v>
      </c>
      <c r="C2" s="96">
        <v>1177</v>
      </c>
      <c r="D2" s="97">
        <v>19043.580000000002</v>
      </c>
      <c r="E2" s="97">
        <v>12848.39</v>
      </c>
      <c r="F2" s="97">
        <v>6195.19</v>
      </c>
      <c r="G2" s="98">
        <v>32.53</v>
      </c>
      <c r="H2" s="99">
        <v>943</v>
      </c>
      <c r="I2" s="100">
        <v>12333.26</v>
      </c>
      <c r="J2" s="99">
        <v>12.71</v>
      </c>
      <c r="K2" s="99">
        <v>20.3</v>
      </c>
    </row>
    <row r="3" spans="1:11" x14ac:dyDescent="0.2">
      <c r="A3" s="56" t="s">
        <v>8</v>
      </c>
      <c r="B3" s="56" t="s">
        <v>69</v>
      </c>
      <c r="C3" s="98">
        <v>107</v>
      </c>
      <c r="D3" s="97">
        <v>1996.25</v>
      </c>
      <c r="E3" s="97">
        <v>1375.15</v>
      </c>
      <c r="F3" s="98">
        <v>621.1</v>
      </c>
      <c r="G3" s="98">
        <v>31.11</v>
      </c>
      <c r="H3" s="99">
        <v>149</v>
      </c>
      <c r="I3" s="100">
        <v>1941.23</v>
      </c>
      <c r="J3" s="99">
        <v>2.0099999999999998</v>
      </c>
      <c r="K3" s="99">
        <v>3.19</v>
      </c>
    </row>
    <row r="4" spans="1:11" x14ac:dyDescent="0.2">
      <c r="A4" s="56" t="s">
        <v>9</v>
      </c>
      <c r="B4" s="56" t="s">
        <v>70</v>
      </c>
      <c r="C4" s="96">
        <v>1420</v>
      </c>
      <c r="D4" s="97">
        <v>10489.11</v>
      </c>
      <c r="E4" s="97">
        <v>5072.05</v>
      </c>
      <c r="F4" s="97">
        <v>5417.06</v>
      </c>
      <c r="G4" s="98">
        <v>51.64</v>
      </c>
      <c r="H4" s="101">
        <v>1382</v>
      </c>
      <c r="I4" s="100">
        <v>9970.34</v>
      </c>
      <c r="J4" s="99">
        <v>18.62</v>
      </c>
      <c r="K4" s="99">
        <v>16.41</v>
      </c>
    </row>
    <row r="5" spans="1:11" x14ac:dyDescent="0.2">
      <c r="A5" s="56" t="s">
        <v>71</v>
      </c>
      <c r="B5" s="56" t="s">
        <v>98</v>
      </c>
      <c r="C5" s="98">
        <v>15</v>
      </c>
      <c r="D5" s="97">
        <v>3193.08</v>
      </c>
      <c r="E5" s="97">
        <v>2601.75</v>
      </c>
      <c r="F5" s="98">
        <v>591.33000000000004</v>
      </c>
      <c r="G5" s="98">
        <v>18.52</v>
      </c>
      <c r="H5" s="99">
        <v>2</v>
      </c>
      <c r="I5" s="99">
        <v>347.38</v>
      </c>
      <c r="J5" s="99">
        <v>0.03</v>
      </c>
      <c r="K5" s="99">
        <v>0.56999999999999995</v>
      </c>
    </row>
    <row r="6" spans="1:11" x14ac:dyDescent="0.2">
      <c r="A6" s="56" t="s">
        <v>10</v>
      </c>
      <c r="B6" s="56" t="s">
        <v>99</v>
      </c>
      <c r="C6" s="98">
        <v>143</v>
      </c>
      <c r="D6" s="98">
        <v>915.88</v>
      </c>
      <c r="E6" s="98">
        <v>549.79999999999995</v>
      </c>
      <c r="F6" s="98">
        <v>366.07</v>
      </c>
      <c r="G6" s="98">
        <v>39.97</v>
      </c>
      <c r="H6" s="99">
        <v>652</v>
      </c>
      <c r="I6" s="100">
        <v>4711.3500000000004</v>
      </c>
      <c r="J6" s="99">
        <v>8.7799999999999994</v>
      </c>
      <c r="K6" s="99">
        <v>7.75</v>
      </c>
    </row>
    <row r="7" spans="1:11" x14ac:dyDescent="0.2">
      <c r="A7" s="56" t="s">
        <v>11</v>
      </c>
      <c r="B7" s="56" t="s">
        <v>72</v>
      </c>
      <c r="C7" s="98">
        <v>1</v>
      </c>
      <c r="D7" s="98">
        <v>11.65</v>
      </c>
      <c r="E7" s="98">
        <v>8.0299999999999994</v>
      </c>
      <c r="F7" s="98">
        <v>3.62</v>
      </c>
      <c r="G7" s="98">
        <v>31.1</v>
      </c>
      <c r="H7" s="99">
        <v>8</v>
      </c>
      <c r="I7" s="99">
        <v>162.85</v>
      </c>
      <c r="J7" s="99">
        <v>0.11</v>
      </c>
      <c r="K7" s="99">
        <v>0.27</v>
      </c>
    </row>
    <row r="8" spans="1:11" x14ac:dyDescent="0.2">
      <c r="A8" s="56" t="s">
        <v>12</v>
      </c>
      <c r="B8" s="56" t="s">
        <v>73</v>
      </c>
      <c r="C8" s="98">
        <v>25</v>
      </c>
      <c r="D8" s="98">
        <v>307.36</v>
      </c>
      <c r="E8" s="98">
        <v>266.72000000000003</v>
      </c>
      <c r="F8" s="98">
        <v>40.64</v>
      </c>
      <c r="G8" s="98">
        <v>13.22</v>
      </c>
      <c r="H8" s="99">
        <v>96</v>
      </c>
      <c r="I8" s="99">
        <v>862.45</v>
      </c>
      <c r="J8" s="99">
        <v>1.29</v>
      </c>
      <c r="K8" s="99">
        <v>1.42</v>
      </c>
    </row>
    <row r="9" spans="1:11" x14ac:dyDescent="0.2">
      <c r="A9" s="56" t="s">
        <v>13</v>
      </c>
      <c r="B9" s="56" t="s">
        <v>74</v>
      </c>
      <c r="C9" s="98">
        <v>26</v>
      </c>
      <c r="D9" s="98">
        <v>191.7</v>
      </c>
      <c r="E9" s="98">
        <v>125.93</v>
      </c>
      <c r="F9" s="98">
        <v>65.77</v>
      </c>
      <c r="G9" s="98">
        <v>34.31</v>
      </c>
      <c r="H9" s="99">
        <v>138</v>
      </c>
      <c r="I9" s="100">
        <v>1240.43</v>
      </c>
      <c r="J9" s="99">
        <v>1.86</v>
      </c>
      <c r="K9" s="99">
        <v>2.04</v>
      </c>
    </row>
    <row r="10" spans="1:11" x14ac:dyDescent="0.2">
      <c r="A10" s="56" t="s">
        <v>14</v>
      </c>
      <c r="B10" s="56" t="s">
        <v>75</v>
      </c>
      <c r="C10" s="98">
        <v>7</v>
      </c>
      <c r="D10" s="98">
        <v>44.6</v>
      </c>
      <c r="E10" s="98">
        <v>24.66</v>
      </c>
      <c r="F10" s="98">
        <v>19.940000000000001</v>
      </c>
      <c r="G10" s="98">
        <v>44.71</v>
      </c>
      <c r="H10" s="99">
        <v>58</v>
      </c>
      <c r="I10" s="99">
        <v>432.45</v>
      </c>
      <c r="J10" s="99">
        <v>0.78</v>
      </c>
      <c r="K10" s="99">
        <v>0.71</v>
      </c>
    </row>
    <row r="11" spans="1:11" x14ac:dyDescent="0.2">
      <c r="A11" s="56" t="s">
        <v>15</v>
      </c>
      <c r="B11" s="56" t="s">
        <v>76</v>
      </c>
      <c r="C11" s="98">
        <v>14</v>
      </c>
      <c r="D11" s="98">
        <v>319.20999999999998</v>
      </c>
      <c r="E11" s="98">
        <v>211.08</v>
      </c>
      <c r="F11" s="98">
        <v>108.13</v>
      </c>
      <c r="G11" s="98">
        <v>33.869999999999997</v>
      </c>
      <c r="H11" s="99">
        <v>50</v>
      </c>
      <c r="I11" s="99">
        <v>897.39</v>
      </c>
      <c r="J11" s="99">
        <v>0.67</v>
      </c>
      <c r="K11" s="99">
        <v>1.48</v>
      </c>
    </row>
    <row r="12" spans="1:11" x14ac:dyDescent="0.2">
      <c r="A12" s="56" t="s">
        <v>16</v>
      </c>
      <c r="B12" s="56" t="s">
        <v>77</v>
      </c>
      <c r="C12" s="98">
        <v>29</v>
      </c>
      <c r="D12" s="98">
        <v>411.49</v>
      </c>
      <c r="E12" s="98">
        <v>254.17</v>
      </c>
      <c r="F12" s="98">
        <v>157.31</v>
      </c>
      <c r="G12" s="98">
        <v>38.229999999999997</v>
      </c>
      <c r="H12" s="99">
        <v>285</v>
      </c>
      <c r="I12" s="100">
        <v>3519.42</v>
      </c>
      <c r="J12" s="99">
        <v>3.84</v>
      </c>
      <c r="K12" s="99">
        <v>5.79</v>
      </c>
    </row>
    <row r="13" spans="1:11" x14ac:dyDescent="0.2">
      <c r="A13" s="56" t="s">
        <v>17</v>
      </c>
      <c r="B13" s="56" t="s">
        <v>78</v>
      </c>
      <c r="C13" s="102">
        <v>67</v>
      </c>
      <c r="D13" s="102">
        <v>568.38</v>
      </c>
      <c r="E13" s="102">
        <v>381.29</v>
      </c>
      <c r="F13" s="102">
        <v>187.09</v>
      </c>
      <c r="G13" s="102">
        <v>32.92</v>
      </c>
      <c r="H13" s="99">
        <v>478</v>
      </c>
      <c r="I13" s="100">
        <v>3750.49</v>
      </c>
      <c r="J13" s="99">
        <v>6.44</v>
      </c>
      <c r="K13" s="99">
        <v>6.17</v>
      </c>
    </row>
    <row r="14" spans="1:11" x14ac:dyDescent="0.2">
      <c r="A14" s="56" t="s">
        <v>18</v>
      </c>
      <c r="B14" s="56" t="s">
        <v>79</v>
      </c>
      <c r="C14" s="98">
        <v>4</v>
      </c>
      <c r="D14" s="98">
        <v>74.599999999999994</v>
      </c>
      <c r="E14" s="98">
        <v>51.85</v>
      </c>
      <c r="F14" s="98">
        <v>22.75</v>
      </c>
      <c r="G14" s="98">
        <v>30.49</v>
      </c>
      <c r="H14" s="99">
        <v>123</v>
      </c>
      <c r="I14" s="100">
        <v>2250.88</v>
      </c>
      <c r="J14" s="99">
        <v>1.66</v>
      </c>
      <c r="K14" s="99">
        <v>3.7</v>
      </c>
    </row>
    <row r="15" spans="1:11" x14ac:dyDescent="0.2">
      <c r="A15" s="56" t="s">
        <v>19</v>
      </c>
      <c r="B15" s="56" t="s">
        <v>80</v>
      </c>
      <c r="C15" s="98">
        <v>24</v>
      </c>
      <c r="D15" s="98">
        <v>257.64999999999998</v>
      </c>
      <c r="E15" s="98">
        <v>180.26</v>
      </c>
      <c r="F15" s="98">
        <v>77.38</v>
      </c>
      <c r="G15" s="98">
        <v>30.03</v>
      </c>
      <c r="H15" s="99">
        <v>79</v>
      </c>
      <c r="I15" s="99">
        <v>731.49</v>
      </c>
      <c r="J15" s="99">
        <v>1.06</v>
      </c>
      <c r="K15" s="99">
        <v>1.2</v>
      </c>
    </row>
    <row r="16" spans="1:11" x14ac:dyDescent="0.2">
      <c r="A16" s="56" t="s">
        <v>20</v>
      </c>
      <c r="B16" s="56" t="s">
        <v>81</v>
      </c>
      <c r="C16" s="98">
        <v>86</v>
      </c>
      <c r="D16" s="98">
        <v>616.66999999999996</v>
      </c>
      <c r="E16" s="98">
        <v>409.5</v>
      </c>
      <c r="F16" s="98">
        <v>207.17</v>
      </c>
      <c r="G16" s="98">
        <v>33.6</v>
      </c>
      <c r="H16" s="99">
        <v>423</v>
      </c>
      <c r="I16" s="100">
        <v>2882.84</v>
      </c>
      <c r="J16" s="99">
        <v>5.7</v>
      </c>
      <c r="K16" s="99">
        <v>4.74</v>
      </c>
    </row>
    <row r="17" spans="1:11" x14ac:dyDescent="0.2">
      <c r="A17" s="56" t="s">
        <v>21</v>
      </c>
      <c r="B17" s="56" t="s">
        <v>82</v>
      </c>
      <c r="C17" s="98">
        <v>65</v>
      </c>
      <c r="D17" s="97">
        <v>1035.47</v>
      </c>
      <c r="E17" s="98">
        <v>708.8</v>
      </c>
      <c r="F17" s="98">
        <v>326.67</v>
      </c>
      <c r="G17" s="98">
        <v>31.55</v>
      </c>
      <c r="H17" s="99">
        <v>342</v>
      </c>
      <c r="I17" s="100">
        <v>3068.93</v>
      </c>
      <c r="J17" s="99">
        <v>4.6100000000000003</v>
      </c>
      <c r="K17" s="99">
        <v>5.05</v>
      </c>
    </row>
    <row r="18" spans="1:11" x14ac:dyDescent="0.2">
      <c r="A18" s="56" t="s">
        <v>22</v>
      </c>
      <c r="B18" s="56" t="s">
        <v>83</v>
      </c>
      <c r="C18" s="98">
        <v>23</v>
      </c>
      <c r="D18" s="98">
        <v>221.9</v>
      </c>
      <c r="E18" s="98">
        <v>154.57</v>
      </c>
      <c r="F18" s="98">
        <v>67.33</v>
      </c>
      <c r="G18" s="98">
        <v>30.34</v>
      </c>
      <c r="H18" s="99">
        <v>96</v>
      </c>
      <c r="I18" s="100">
        <v>1127.1400000000001</v>
      </c>
      <c r="J18" s="99">
        <v>1.29</v>
      </c>
      <c r="K18" s="99">
        <v>1.85</v>
      </c>
    </row>
    <row r="19" spans="1:11" x14ac:dyDescent="0.2">
      <c r="A19" s="56" t="s">
        <v>23</v>
      </c>
      <c r="B19" s="56" t="s">
        <v>84</v>
      </c>
      <c r="C19" s="98">
        <v>19</v>
      </c>
      <c r="D19" s="97">
        <v>2347.9899999999998</v>
      </c>
      <c r="E19" s="97">
        <v>1979.5</v>
      </c>
      <c r="F19" s="98">
        <v>368.49</v>
      </c>
      <c r="G19" s="98">
        <v>15.69</v>
      </c>
      <c r="H19" s="99">
        <v>7</v>
      </c>
      <c r="I19" s="99">
        <v>141</v>
      </c>
      <c r="J19" s="99">
        <v>0.09</v>
      </c>
      <c r="K19" s="99">
        <v>0.23</v>
      </c>
    </row>
    <row r="20" spans="1:11" x14ac:dyDescent="0.2">
      <c r="A20" s="56" t="s">
        <v>24</v>
      </c>
      <c r="B20" s="56" t="s">
        <v>85</v>
      </c>
      <c r="C20" s="98">
        <v>32</v>
      </c>
      <c r="D20" s="97">
        <v>1356.04</v>
      </c>
      <c r="E20" s="98">
        <v>965.9</v>
      </c>
      <c r="F20" s="98">
        <v>390.14</v>
      </c>
      <c r="G20" s="98">
        <v>28.77</v>
      </c>
      <c r="H20" s="99">
        <v>20</v>
      </c>
      <c r="I20" s="99">
        <v>837.67</v>
      </c>
      <c r="J20" s="99">
        <v>0.27</v>
      </c>
      <c r="K20" s="99">
        <v>1.38</v>
      </c>
    </row>
    <row r="21" spans="1:11" x14ac:dyDescent="0.2">
      <c r="A21" s="56" t="s">
        <v>25</v>
      </c>
      <c r="B21" s="56" t="s">
        <v>86</v>
      </c>
      <c r="C21" s="98">
        <v>91</v>
      </c>
      <c r="D21" s="98">
        <v>424.4</v>
      </c>
      <c r="E21" s="98">
        <v>386.08</v>
      </c>
      <c r="F21" s="98">
        <v>38.32</v>
      </c>
      <c r="G21" s="98">
        <v>9.0299999999999994</v>
      </c>
      <c r="H21" s="99">
        <v>718</v>
      </c>
      <c r="I21" s="100">
        <v>3767.97</v>
      </c>
      <c r="J21" s="99">
        <v>9.67</v>
      </c>
      <c r="K21" s="99">
        <v>6.2</v>
      </c>
    </row>
    <row r="22" spans="1:11" x14ac:dyDescent="0.2">
      <c r="A22" s="56" t="s">
        <v>26</v>
      </c>
      <c r="B22" s="56" t="s">
        <v>87</v>
      </c>
      <c r="C22" s="98">
        <v>13</v>
      </c>
      <c r="D22" s="98">
        <v>153.82</v>
      </c>
      <c r="E22" s="98">
        <v>95.94</v>
      </c>
      <c r="F22" s="98">
        <v>57.87</v>
      </c>
      <c r="G22" s="98">
        <v>37.619999999999997</v>
      </c>
      <c r="H22" s="99">
        <v>124</v>
      </c>
      <c r="I22" s="100">
        <v>1580.25</v>
      </c>
      <c r="J22" s="99">
        <v>1.67</v>
      </c>
      <c r="K22" s="99">
        <v>2.6</v>
      </c>
    </row>
    <row r="23" spans="1:11" x14ac:dyDescent="0.2">
      <c r="A23" s="56" t="s">
        <v>27</v>
      </c>
      <c r="B23" s="56" t="s">
        <v>88</v>
      </c>
      <c r="C23" s="98">
        <v>13</v>
      </c>
      <c r="D23" s="98">
        <v>119.42</v>
      </c>
      <c r="E23" s="98">
        <v>80.680000000000007</v>
      </c>
      <c r="F23" s="98">
        <v>38.74</v>
      </c>
      <c r="G23" s="98">
        <v>32.44</v>
      </c>
      <c r="H23" s="99">
        <v>202</v>
      </c>
      <c r="I23" s="100">
        <v>2364.91</v>
      </c>
      <c r="J23" s="99">
        <v>2.72</v>
      </c>
      <c r="K23" s="99">
        <v>3.89</v>
      </c>
    </row>
    <row r="24" spans="1:11" x14ac:dyDescent="0.2">
      <c r="A24" s="56" t="s">
        <v>28</v>
      </c>
      <c r="B24" s="56" t="s">
        <v>89</v>
      </c>
      <c r="C24" s="98">
        <v>3</v>
      </c>
      <c r="D24" s="98">
        <v>61.55</v>
      </c>
      <c r="E24" s="98">
        <v>42.56</v>
      </c>
      <c r="F24" s="98">
        <v>18.989999999999998</v>
      </c>
      <c r="G24" s="98">
        <v>30.86</v>
      </c>
      <c r="H24" s="99">
        <v>4</v>
      </c>
      <c r="I24" s="99">
        <v>84.95</v>
      </c>
      <c r="J24" s="99">
        <v>0.05</v>
      </c>
      <c r="K24" s="99">
        <v>0.14000000000000001</v>
      </c>
    </row>
    <row r="25" spans="1:11" x14ac:dyDescent="0.2">
      <c r="A25" s="56" t="s">
        <v>29</v>
      </c>
      <c r="B25" s="56" t="s">
        <v>90</v>
      </c>
      <c r="C25" s="98">
        <v>8</v>
      </c>
      <c r="D25" s="98">
        <v>186.3</v>
      </c>
      <c r="E25" s="98">
        <v>139.16999999999999</v>
      </c>
      <c r="F25" s="98">
        <v>47.13</v>
      </c>
      <c r="G25" s="98">
        <v>25.3</v>
      </c>
      <c r="H25" s="99">
        <v>74</v>
      </c>
      <c r="I25" s="100">
        <v>1255.27</v>
      </c>
      <c r="J25" s="99">
        <v>1</v>
      </c>
      <c r="K25" s="99">
        <v>2.0699999999999998</v>
      </c>
    </row>
    <row r="26" spans="1:11" x14ac:dyDescent="0.2">
      <c r="A26" s="6"/>
      <c r="B26" s="6"/>
      <c r="C26" s="49"/>
      <c r="D26" s="50"/>
      <c r="E26" s="50"/>
      <c r="F26" s="50"/>
      <c r="G26" s="66"/>
      <c r="H26" s="8"/>
      <c r="I26" s="7"/>
      <c r="J26" s="3"/>
      <c r="K26" s="3"/>
    </row>
    <row r="27" spans="1:11" x14ac:dyDescent="0.2">
      <c r="A27" s="6"/>
      <c r="B27" s="6"/>
      <c r="C27" s="49"/>
      <c r="D27" s="50"/>
      <c r="E27" s="50"/>
      <c r="F27" s="50"/>
      <c r="G27" s="66"/>
      <c r="H27" s="50"/>
      <c r="I27" s="50"/>
      <c r="J27" s="3"/>
      <c r="K27" s="3"/>
    </row>
    <row r="28" spans="1:11" x14ac:dyDescent="0.2">
      <c r="A28" s="6"/>
      <c r="B28" s="6"/>
      <c r="C28" s="49"/>
      <c r="D28" s="50"/>
      <c r="E28" s="50"/>
      <c r="F28" s="50"/>
      <c r="G28" s="66"/>
      <c r="H28" s="8"/>
      <c r="I28" s="7"/>
      <c r="J28" s="8"/>
      <c r="K28" s="8"/>
    </row>
    <row r="29" spans="1:11" x14ac:dyDescent="0.2">
      <c r="A29" s="6"/>
      <c r="B29" s="6"/>
      <c r="C29" s="6"/>
      <c r="D29" s="6"/>
      <c r="H29" s="8"/>
      <c r="I29" s="8"/>
      <c r="J29" s="8"/>
      <c r="K29" s="8"/>
    </row>
    <row r="30" spans="1:11" x14ac:dyDescent="0.2">
      <c r="C30" s="3"/>
      <c r="D30" s="3"/>
      <c r="H30" s="21"/>
      <c r="I30" s="21"/>
      <c r="J30" s="21"/>
      <c r="K30" s="21"/>
    </row>
    <row r="31" spans="1:11" x14ac:dyDescent="0.2">
      <c r="C31" s="3"/>
      <c r="D31" s="3"/>
      <c r="H31" s="21"/>
      <c r="I31" s="21"/>
      <c r="J31" s="21"/>
      <c r="K31" s="21"/>
    </row>
    <row r="32" spans="1:11" x14ac:dyDescent="0.2">
      <c r="C32" s="3"/>
      <c r="D32" s="3"/>
      <c r="H32" s="8"/>
      <c r="I32" s="7"/>
      <c r="J32" s="8"/>
      <c r="K32" s="8"/>
    </row>
    <row r="33" spans="3:11" x14ac:dyDescent="0.2">
      <c r="C33" s="3"/>
      <c r="D33" s="3"/>
      <c r="H33" s="8"/>
      <c r="I33" s="8"/>
      <c r="J33" s="8"/>
      <c r="K33" s="8"/>
    </row>
    <row r="34" spans="3:11" x14ac:dyDescent="0.2">
      <c r="C34" s="3"/>
      <c r="D34" s="3"/>
      <c r="H34" s="21"/>
      <c r="I34" s="21"/>
      <c r="J34" s="21"/>
      <c r="K34" s="21"/>
    </row>
    <row r="35" spans="3:11" x14ac:dyDescent="0.2">
      <c r="C35" s="3"/>
      <c r="D35" s="3"/>
      <c r="H35" s="21"/>
      <c r="I35" s="21"/>
      <c r="J35" s="21"/>
      <c r="K35" s="21"/>
    </row>
    <row r="36" spans="3:11" x14ac:dyDescent="0.2">
      <c r="C36" s="3"/>
      <c r="D36" s="3"/>
      <c r="H36" s="21"/>
      <c r="I36" s="21"/>
      <c r="J36" s="21"/>
      <c r="K36" s="21"/>
    </row>
    <row r="37" spans="3:11" x14ac:dyDescent="0.2">
      <c r="C37" s="3"/>
      <c r="D37" s="3"/>
      <c r="H37" s="8"/>
      <c r="I37" s="8"/>
      <c r="J37" s="8"/>
      <c r="K37" s="8"/>
    </row>
    <row r="38" spans="3:11" x14ac:dyDescent="0.2">
      <c r="C38" s="3"/>
      <c r="D38" s="3"/>
      <c r="H38" s="8"/>
      <c r="I38" s="8"/>
      <c r="J38" s="8"/>
      <c r="K38" s="8"/>
    </row>
    <row r="39" spans="3:11" x14ac:dyDescent="0.2">
      <c r="C39" s="3"/>
      <c r="D39" s="3"/>
      <c r="H39" s="21"/>
      <c r="I39" s="21"/>
      <c r="J39" s="21"/>
      <c r="K39" s="21"/>
    </row>
    <row r="40" spans="3:11" x14ac:dyDescent="0.2">
      <c r="C40" s="3"/>
      <c r="D40" s="3"/>
      <c r="H40" s="22"/>
      <c r="I40" s="22"/>
      <c r="J40" s="22"/>
      <c r="K40" s="22"/>
    </row>
    <row r="41" spans="3:11" x14ac:dyDescent="0.2">
      <c r="H41" s="23"/>
      <c r="I41" s="24"/>
      <c r="J41" s="23"/>
      <c r="K41" s="23"/>
    </row>
    <row r="42" spans="3:11" x14ac:dyDescent="0.2">
      <c r="H42" s="8"/>
      <c r="I42" s="8"/>
      <c r="J42" s="8"/>
      <c r="K42" s="8"/>
    </row>
    <row r="43" spans="3:11" x14ac:dyDescent="0.2">
      <c r="H43" s="21"/>
      <c r="I43" s="21"/>
      <c r="J43" s="21"/>
      <c r="K43" s="21"/>
    </row>
    <row r="44" spans="3:11" x14ac:dyDescent="0.2">
      <c r="H44" s="21"/>
      <c r="I44" s="21"/>
      <c r="J44" s="21"/>
      <c r="K44" s="21"/>
    </row>
    <row r="45" spans="3:11" x14ac:dyDescent="0.2">
      <c r="H45" s="3"/>
      <c r="I45" s="3"/>
      <c r="J45" s="3"/>
      <c r="K45" s="3"/>
    </row>
    <row r="46" spans="3:11" x14ac:dyDescent="0.2">
      <c r="H46" s="3"/>
      <c r="I46" s="3"/>
      <c r="J46" s="3"/>
      <c r="K46" s="3"/>
    </row>
    <row r="47" spans="3:11" x14ac:dyDescent="0.2">
      <c r="H47" s="3"/>
      <c r="I47" s="3"/>
      <c r="J47" s="3"/>
      <c r="K47" s="3"/>
    </row>
    <row r="48" spans="3:11" x14ac:dyDescent="0.2">
      <c r="H48" s="8"/>
      <c r="I48" s="8"/>
      <c r="J48" s="8"/>
      <c r="K48" s="8"/>
    </row>
    <row r="49" spans="8:11" x14ac:dyDescent="0.2">
      <c r="H49" s="8"/>
      <c r="I49" s="7"/>
      <c r="J49" s="8"/>
      <c r="K49" s="8"/>
    </row>
  </sheetData>
  <phoneticPr fontId="0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D18" sqref="D18"/>
    </sheetView>
  </sheetViews>
  <sheetFormatPr baseColWidth="10" defaultColWidth="11.42578125" defaultRowHeight="12.75" x14ac:dyDescent="0.2"/>
  <cols>
    <col min="1" max="1" width="2.7109375" style="3" bestFit="1" customWidth="1"/>
    <col min="2" max="2" width="26.7109375" style="3" bestFit="1" customWidth="1"/>
  </cols>
  <sheetData>
    <row r="1" spans="1:11" x14ac:dyDescent="0.2">
      <c r="A1" s="62" t="s">
        <v>40</v>
      </c>
      <c r="B1" s="53"/>
      <c r="C1" s="53" t="s">
        <v>41</v>
      </c>
      <c r="D1" s="53" t="s">
        <v>42</v>
      </c>
      <c r="E1" s="53" t="s">
        <v>43</v>
      </c>
      <c r="F1" s="53" t="s">
        <v>44</v>
      </c>
      <c r="G1" s="65" t="s">
        <v>45</v>
      </c>
      <c r="H1" s="53" t="s">
        <v>46</v>
      </c>
      <c r="I1" s="53" t="s">
        <v>47</v>
      </c>
    </row>
    <row r="2" spans="1:11" x14ac:dyDescent="0.2">
      <c r="A2" s="56" t="s">
        <v>7</v>
      </c>
      <c r="B2" s="56" t="s">
        <v>68</v>
      </c>
      <c r="C2" s="25">
        <v>1310</v>
      </c>
      <c r="D2" s="93">
        <v>21560.43</v>
      </c>
      <c r="E2" s="93">
        <v>14570.13</v>
      </c>
      <c r="F2" s="93">
        <v>6990.31</v>
      </c>
      <c r="G2" s="4">
        <v>32.42</v>
      </c>
      <c r="H2" s="8">
        <v>934</v>
      </c>
      <c r="I2" s="7">
        <v>11645.85</v>
      </c>
      <c r="J2" s="8">
        <v>12.02</v>
      </c>
      <c r="K2" s="8">
        <v>18.43</v>
      </c>
    </row>
    <row r="3" spans="1:11" x14ac:dyDescent="0.2">
      <c r="A3" s="56" t="s">
        <v>8</v>
      </c>
      <c r="B3" s="56" t="s">
        <v>69</v>
      </c>
      <c r="C3" s="4">
        <v>129</v>
      </c>
      <c r="D3" s="93">
        <v>1673.92</v>
      </c>
      <c r="E3" s="93">
        <v>1180.8</v>
      </c>
      <c r="F3" s="4">
        <v>493.12</v>
      </c>
      <c r="G3" s="4">
        <v>29.46</v>
      </c>
      <c r="H3" s="8">
        <v>138</v>
      </c>
      <c r="I3" s="7">
        <v>2250.44</v>
      </c>
      <c r="J3" s="8">
        <v>1.78</v>
      </c>
      <c r="K3" s="8">
        <v>3.56</v>
      </c>
    </row>
    <row r="4" spans="1:11" x14ac:dyDescent="0.2">
      <c r="A4" s="56" t="s">
        <v>9</v>
      </c>
      <c r="B4" s="56" t="s">
        <v>70</v>
      </c>
      <c r="C4" s="25">
        <v>1460</v>
      </c>
      <c r="D4" s="93">
        <v>10125.69</v>
      </c>
      <c r="E4" s="93">
        <v>4881.37</v>
      </c>
      <c r="F4" s="93">
        <v>5244.31</v>
      </c>
      <c r="G4" s="4">
        <v>51.79</v>
      </c>
      <c r="H4" s="7">
        <v>1451</v>
      </c>
      <c r="I4" s="7">
        <v>11081.17</v>
      </c>
      <c r="J4" s="8">
        <v>18.68</v>
      </c>
      <c r="K4" s="8">
        <v>17.54</v>
      </c>
    </row>
    <row r="5" spans="1:11" x14ac:dyDescent="0.2">
      <c r="A5" s="56" t="s">
        <v>71</v>
      </c>
      <c r="B5" s="56" t="s">
        <v>98</v>
      </c>
      <c r="C5" s="4">
        <v>23</v>
      </c>
      <c r="D5" s="93">
        <v>5024.8500000000004</v>
      </c>
      <c r="E5" s="93">
        <v>4111.1000000000004</v>
      </c>
      <c r="F5" s="4">
        <v>913.75</v>
      </c>
      <c r="G5" s="4">
        <v>18.18</v>
      </c>
      <c r="H5" s="8">
        <v>1</v>
      </c>
      <c r="I5" s="7">
        <v>159.86000000000001</v>
      </c>
      <c r="J5" s="8">
        <v>0.01</v>
      </c>
      <c r="K5" s="8">
        <v>0.25</v>
      </c>
    </row>
    <row r="6" spans="1:11" x14ac:dyDescent="0.2">
      <c r="A6" s="56" t="s">
        <v>10</v>
      </c>
      <c r="B6" s="56" t="s">
        <v>99</v>
      </c>
      <c r="C6" s="4">
        <v>156</v>
      </c>
      <c r="D6" s="4">
        <v>1034.54</v>
      </c>
      <c r="E6" s="4">
        <v>623.20000000000005</v>
      </c>
      <c r="F6" s="4">
        <v>411.34</v>
      </c>
      <c r="G6" s="4">
        <v>39.76</v>
      </c>
      <c r="H6" s="8">
        <v>599</v>
      </c>
      <c r="I6" s="7">
        <v>4374.84</v>
      </c>
      <c r="J6" s="8">
        <v>7.71</v>
      </c>
      <c r="K6" s="8">
        <v>6.92</v>
      </c>
    </row>
    <row r="7" spans="1:11" x14ac:dyDescent="0.2">
      <c r="A7" s="56" t="s">
        <v>11</v>
      </c>
      <c r="B7" s="56" t="s">
        <v>72</v>
      </c>
      <c r="C7" s="4">
        <v>2</v>
      </c>
      <c r="D7" s="4">
        <v>42.6</v>
      </c>
      <c r="E7" s="4">
        <v>31.64</v>
      </c>
      <c r="F7" s="4">
        <v>10.96</v>
      </c>
      <c r="G7" s="4">
        <v>25.72</v>
      </c>
      <c r="H7" s="8">
        <v>8</v>
      </c>
      <c r="I7" s="8">
        <v>162.85</v>
      </c>
      <c r="J7" s="8">
        <v>0.1</v>
      </c>
      <c r="K7" s="8">
        <v>0.26</v>
      </c>
    </row>
    <row r="8" spans="1:11" x14ac:dyDescent="0.2">
      <c r="A8" s="56" t="s">
        <v>12</v>
      </c>
      <c r="B8" s="56" t="s">
        <v>73</v>
      </c>
      <c r="C8" s="4">
        <v>34</v>
      </c>
      <c r="D8" s="4">
        <v>434.95</v>
      </c>
      <c r="E8" s="4">
        <v>374.36</v>
      </c>
      <c r="F8" s="4">
        <v>60.59</v>
      </c>
      <c r="G8" s="4">
        <v>13.93</v>
      </c>
      <c r="H8" s="8">
        <v>129</v>
      </c>
      <c r="I8" s="8">
        <v>1813.15</v>
      </c>
      <c r="J8" s="8">
        <v>1.66</v>
      </c>
      <c r="K8" s="8">
        <v>2.87</v>
      </c>
    </row>
    <row r="9" spans="1:11" x14ac:dyDescent="0.2">
      <c r="A9" s="56" t="s">
        <v>13</v>
      </c>
      <c r="B9" s="56" t="s">
        <v>74</v>
      </c>
      <c r="C9" s="4">
        <v>31</v>
      </c>
      <c r="D9" s="4">
        <v>237.33</v>
      </c>
      <c r="E9" s="4">
        <v>160.16999999999999</v>
      </c>
      <c r="F9" s="4">
        <v>77.16</v>
      </c>
      <c r="G9" s="4">
        <v>32.51</v>
      </c>
      <c r="H9" s="8">
        <v>188</v>
      </c>
      <c r="I9" s="7">
        <v>1645.13</v>
      </c>
      <c r="J9" s="8">
        <v>2.42</v>
      </c>
      <c r="K9" s="8">
        <v>2.6</v>
      </c>
    </row>
    <row r="10" spans="1:11" x14ac:dyDescent="0.2">
      <c r="A10" s="56" t="s">
        <v>14</v>
      </c>
      <c r="B10" s="56" t="s">
        <v>75</v>
      </c>
      <c r="C10" s="4">
        <v>13</v>
      </c>
      <c r="D10" s="4">
        <v>102.7</v>
      </c>
      <c r="E10" s="4">
        <v>64.84</v>
      </c>
      <c r="F10" s="4">
        <v>37.86</v>
      </c>
      <c r="G10" s="4">
        <v>36.869999999999997</v>
      </c>
      <c r="H10" s="8">
        <v>52</v>
      </c>
      <c r="I10" s="8">
        <v>391.7</v>
      </c>
      <c r="J10" s="8">
        <v>0.67</v>
      </c>
      <c r="K10" s="8">
        <v>0.62</v>
      </c>
    </row>
    <row r="11" spans="1:11" x14ac:dyDescent="0.2">
      <c r="A11" s="56" t="s">
        <v>15</v>
      </c>
      <c r="B11" s="56" t="s">
        <v>76</v>
      </c>
      <c r="C11" s="4">
        <v>10</v>
      </c>
      <c r="D11" s="4">
        <v>178.18</v>
      </c>
      <c r="E11" s="4">
        <v>119.64</v>
      </c>
      <c r="F11" s="4">
        <v>58.53</v>
      </c>
      <c r="G11" s="4">
        <v>32.85</v>
      </c>
      <c r="H11" s="8">
        <v>44</v>
      </c>
      <c r="I11" s="8">
        <v>776.05</v>
      </c>
      <c r="J11" s="8">
        <v>0.56999999999999995</v>
      </c>
      <c r="K11" s="8">
        <v>1.23</v>
      </c>
    </row>
    <row r="12" spans="1:11" x14ac:dyDescent="0.2">
      <c r="A12" s="56" t="s">
        <v>16</v>
      </c>
      <c r="B12" s="56" t="s">
        <v>77</v>
      </c>
      <c r="C12" s="4">
        <v>43</v>
      </c>
      <c r="D12" s="4">
        <v>553.45000000000005</v>
      </c>
      <c r="E12" s="4">
        <v>349.32</v>
      </c>
      <c r="F12" s="4">
        <v>204.13</v>
      </c>
      <c r="G12" s="4">
        <v>36.880000000000003</v>
      </c>
      <c r="H12" s="8">
        <v>339</v>
      </c>
      <c r="I12" s="7">
        <v>3818.2</v>
      </c>
      <c r="J12" s="8">
        <v>4.3600000000000003</v>
      </c>
      <c r="K12" s="8">
        <v>6.04</v>
      </c>
    </row>
    <row r="13" spans="1:11" x14ac:dyDescent="0.2">
      <c r="A13" s="56" t="s">
        <v>17</v>
      </c>
      <c r="B13" s="56" t="s">
        <v>78</v>
      </c>
      <c r="C13" s="4">
        <v>88</v>
      </c>
      <c r="D13" s="4">
        <v>863.84</v>
      </c>
      <c r="E13" s="4">
        <v>605.92999999999995</v>
      </c>
      <c r="F13" s="4">
        <v>257.91000000000003</v>
      </c>
      <c r="G13" s="4">
        <v>29.86</v>
      </c>
      <c r="H13" s="8">
        <v>659</v>
      </c>
      <c r="I13" s="7">
        <v>4214.29</v>
      </c>
      <c r="J13" s="8">
        <v>8.48</v>
      </c>
      <c r="K13" s="8">
        <v>6.67</v>
      </c>
    </row>
    <row r="14" spans="1:11" x14ac:dyDescent="0.2">
      <c r="A14" s="56" t="s">
        <v>18</v>
      </c>
      <c r="B14" s="56" t="s">
        <v>79</v>
      </c>
      <c r="C14" s="4">
        <v>11</v>
      </c>
      <c r="D14" s="4">
        <v>218.48</v>
      </c>
      <c r="E14" s="4">
        <v>144.49</v>
      </c>
      <c r="F14" s="4">
        <v>73.989999999999995</v>
      </c>
      <c r="G14" s="4">
        <v>33.86</v>
      </c>
      <c r="H14" s="8">
        <v>124</v>
      </c>
      <c r="I14" s="7">
        <v>2273.0300000000002</v>
      </c>
      <c r="J14" s="8">
        <v>1.6</v>
      </c>
      <c r="K14" s="8">
        <v>3.6</v>
      </c>
    </row>
    <row r="15" spans="1:11" x14ac:dyDescent="0.2">
      <c r="A15" s="56" t="s">
        <v>19</v>
      </c>
      <c r="B15" s="56" t="s">
        <v>80</v>
      </c>
      <c r="C15" s="4">
        <v>39</v>
      </c>
      <c r="D15" s="4">
        <v>336.77</v>
      </c>
      <c r="E15" s="4">
        <v>236.53</v>
      </c>
      <c r="F15" s="4">
        <v>100.24</v>
      </c>
      <c r="G15" s="4">
        <v>29.76</v>
      </c>
      <c r="H15" s="8">
        <v>70</v>
      </c>
      <c r="I15" s="8">
        <v>595.79</v>
      </c>
      <c r="J15" s="8">
        <v>0.9</v>
      </c>
      <c r="K15" s="8">
        <v>0.94</v>
      </c>
    </row>
    <row r="16" spans="1:11" x14ac:dyDescent="0.2">
      <c r="A16" s="56" t="s">
        <v>20</v>
      </c>
      <c r="B16" s="56" t="s">
        <v>81</v>
      </c>
      <c r="C16" s="4">
        <v>110</v>
      </c>
      <c r="D16" s="4">
        <v>951.53</v>
      </c>
      <c r="E16" s="4">
        <v>621.16</v>
      </c>
      <c r="F16" s="4">
        <v>330.36</v>
      </c>
      <c r="G16" s="4">
        <v>34.72</v>
      </c>
      <c r="H16" s="8">
        <v>480</v>
      </c>
      <c r="I16" s="7">
        <v>3297.29</v>
      </c>
      <c r="J16" s="8">
        <v>6.18</v>
      </c>
      <c r="K16" s="8">
        <v>5.22</v>
      </c>
    </row>
    <row r="17" spans="1:11" x14ac:dyDescent="0.2">
      <c r="A17" s="56" t="s">
        <v>21</v>
      </c>
      <c r="B17" s="56" t="s">
        <v>82</v>
      </c>
      <c r="C17" s="4">
        <v>79</v>
      </c>
      <c r="D17" s="93">
        <v>979.12</v>
      </c>
      <c r="E17" s="4">
        <v>666.05</v>
      </c>
      <c r="F17" s="4">
        <v>313.06</v>
      </c>
      <c r="G17" s="4">
        <v>31.97</v>
      </c>
      <c r="H17" s="8">
        <v>381</v>
      </c>
      <c r="I17" s="7">
        <v>3486.33</v>
      </c>
      <c r="J17" s="8">
        <v>4.9000000000000004</v>
      </c>
      <c r="K17" s="8">
        <v>5.52</v>
      </c>
    </row>
    <row r="18" spans="1:11" x14ac:dyDescent="0.2">
      <c r="A18" s="56" t="s">
        <v>22</v>
      </c>
      <c r="B18" s="56" t="s">
        <v>83</v>
      </c>
      <c r="C18" s="4">
        <v>31</v>
      </c>
      <c r="D18" s="4">
        <v>291.69</v>
      </c>
      <c r="E18" s="4">
        <v>204.51</v>
      </c>
      <c r="F18" s="4">
        <v>87.18</v>
      </c>
      <c r="G18" s="4">
        <v>29.89</v>
      </c>
      <c r="H18" s="8">
        <v>89</v>
      </c>
      <c r="I18" s="8">
        <v>1038.5899999999999</v>
      </c>
      <c r="J18" s="8">
        <v>1.1499999999999999</v>
      </c>
      <c r="K18" s="8">
        <v>1.64</v>
      </c>
    </row>
    <row r="19" spans="1:11" x14ac:dyDescent="0.2">
      <c r="A19" s="56" t="s">
        <v>23</v>
      </c>
      <c r="B19" s="56" t="s">
        <v>84</v>
      </c>
      <c r="C19" s="4">
        <v>17</v>
      </c>
      <c r="D19" s="4">
        <v>1947.92</v>
      </c>
      <c r="E19" s="4">
        <v>1640.33</v>
      </c>
      <c r="F19" s="4">
        <v>307.58999999999997</v>
      </c>
      <c r="G19" s="4">
        <v>15.79</v>
      </c>
      <c r="H19" s="8">
        <v>6</v>
      </c>
      <c r="I19" s="8">
        <v>116</v>
      </c>
      <c r="J19" s="8">
        <v>0.08</v>
      </c>
      <c r="K19" s="8">
        <v>0.18</v>
      </c>
    </row>
    <row r="20" spans="1:11" x14ac:dyDescent="0.2">
      <c r="A20" s="56" t="s">
        <v>24</v>
      </c>
      <c r="B20" s="56" t="s">
        <v>85</v>
      </c>
      <c r="C20" s="4">
        <v>35</v>
      </c>
      <c r="D20" s="4">
        <v>1442.73</v>
      </c>
      <c r="E20" s="4">
        <v>1026.23</v>
      </c>
      <c r="F20" s="4">
        <v>416.5</v>
      </c>
      <c r="G20" s="4">
        <v>28.87</v>
      </c>
      <c r="H20" s="8">
        <v>24</v>
      </c>
      <c r="I20" s="8">
        <v>1004.02</v>
      </c>
      <c r="J20" s="8">
        <v>0.31</v>
      </c>
      <c r="K20" s="8">
        <v>1.59</v>
      </c>
    </row>
    <row r="21" spans="1:11" x14ac:dyDescent="0.2">
      <c r="A21" s="56" t="s">
        <v>25</v>
      </c>
      <c r="B21" s="56" t="s">
        <v>86</v>
      </c>
      <c r="C21" s="4">
        <v>143</v>
      </c>
      <c r="D21" s="4">
        <v>756.78</v>
      </c>
      <c r="E21" s="4">
        <v>508.24</v>
      </c>
      <c r="F21" s="4">
        <v>248.54</v>
      </c>
      <c r="G21" s="4">
        <v>32.840000000000003</v>
      </c>
      <c r="H21" s="8">
        <v>677</v>
      </c>
      <c r="I21" s="7">
        <v>3478.98</v>
      </c>
      <c r="J21" s="8">
        <v>8.7200000000000006</v>
      </c>
      <c r="K21" s="8">
        <v>5.51</v>
      </c>
    </row>
    <row r="22" spans="1:11" x14ac:dyDescent="0.2">
      <c r="A22" s="56" t="s">
        <v>26</v>
      </c>
      <c r="B22" s="56" t="s">
        <v>87</v>
      </c>
      <c r="C22" s="4">
        <v>33</v>
      </c>
      <c r="D22" s="4">
        <v>414.53</v>
      </c>
      <c r="E22" s="4">
        <v>269.26</v>
      </c>
      <c r="F22" s="4">
        <v>145.27000000000001</v>
      </c>
      <c r="G22" s="4">
        <v>35.04</v>
      </c>
      <c r="H22" s="8">
        <v>107</v>
      </c>
      <c r="I22" s="8">
        <v>1407.9</v>
      </c>
      <c r="J22" s="8">
        <v>1.38</v>
      </c>
      <c r="K22" s="8">
        <v>2.23</v>
      </c>
    </row>
    <row r="23" spans="1:11" x14ac:dyDescent="0.2">
      <c r="A23" s="56" t="s">
        <v>27</v>
      </c>
      <c r="B23" s="56" t="s">
        <v>88</v>
      </c>
      <c r="C23" s="4">
        <v>25</v>
      </c>
      <c r="D23" s="4">
        <v>275.94</v>
      </c>
      <c r="E23" s="4">
        <v>176.36</v>
      </c>
      <c r="F23" s="4">
        <v>99.58</v>
      </c>
      <c r="G23" s="4">
        <v>36.090000000000003</v>
      </c>
      <c r="H23" s="8">
        <v>179</v>
      </c>
      <c r="I23" s="7">
        <v>2072.0700000000002</v>
      </c>
      <c r="J23" s="8">
        <v>2.2999999999999998</v>
      </c>
      <c r="K23" s="8">
        <v>3.28</v>
      </c>
    </row>
    <row r="24" spans="1:11" x14ac:dyDescent="0.2">
      <c r="A24" s="56" t="s">
        <v>28</v>
      </c>
      <c r="B24" s="56" t="s">
        <v>89</v>
      </c>
      <c r="C24" s="4"/>
      <c r="D24" s="4"/>
      <c r="E24" s="4"/>
      <c r="F24" s="4"/>
      <c r="G24" s="4"/>
      <c r="H24" s="8">
        <v>4</v>
      </c>
      <c r="I24" s="8">
        <v>84.95</v>
      </c>
      <c r="J24" s="8">
        <v>0.05</v>
      </c>
      <c r="K24" s="8">
        <v>0.13</v>
      </c>
    </row>
    <row r="25" spans="1:11" x14ac:dyDescent="0.2">
      <c r="A25" s="56" t="s">
        <v>29</v>
      </c>
      <c r="B25" s="56" t="s">
        <v>90</v>
      </c>
      <c r="C25" s="4">
        <v>12</v>
      </c>
      <c r="D25" s="4">
        <v>401.85</v>
      </c>
      <c r="E25" s="4">
        <v>282.63</v>
      </c>
      <c r="F25" s="4">
        <v>119.22</v>
      </c>
      <c r="G25" s="4">
        <v>29.67</v>
      </c>
      <c r="H25" s="8">
        <v>73</v>
      </c>
      <c r="I25" s="8">
        <v>1248.56</v>
      </c>
      <c r="J25" s="8">
        <v>0.94</v>
      </c>
      <c r="K25" s="8">
        <v>1.98</v>
      </c>
    </row>
    <row r="26" spans="1:11" x14ac:dyDescent="0.2">
      <c r="A26" s="6"/>
      <c r="B26" s="6"/>
      <c r="C26" s="49"/>
      <c r="D26" s="50"/>
      <c r="E26" s="50"/>
      <c r="F26" s="50"/>
      <c r="G26" s="66"/>
      <c r="H26" s="8"/>
      <c r="I26" s="7"/>
    </row>
    <row r="27" spans="1:11" x14ac:dyDescent="0.2">
      <c r="A27" s="6"/>
      <c r="B27" s="6"/>
      <c r="C27" s="49"/>
      <c r="D27" s="50"/>
      <c r="E27" s="50"/>
      <c r="F27" s="50"/>
      <c r="G27" s="66"/>
      <c r="H27" s="50"/>
      <c r="I27" s="50"/>
    </row>
    <row r="28" spans="1:11" x14ac:dyDescent="0.2">
      <c r="A28" s="6"/>
      <c r="B28" s="6"/>
      <c r="C28" s="49"/>
      <c r="D28" s="50"/>
      <c r="E28" s="50"/>
      <c r="F28" s="50"/>
      <c r="G28" s="66"/>
      <c r="H28" s="8"/>
      <c r="I28" s="7"/>
    </row>
    <row r="29" spans="1:11" x14ac:dyDescent="0.2">
      <c r="A29" s="6"/>
      <c r="B29" s="6"/>
      <c r="C29" s="6"/>
      <c r="D29" s="6"/>
    </row>
    <row r="30" spans="1:11" x14ac:dyDescent="0.2">
      <c r="C30" s="3"/>
      <c r="D30" s="3"/>
    </row>
    <row r="31" spans="1:11" x14ac:dyDescent="0.2">
      <c r="C31" s="3"/>
      <c r="D31" s="3"/>
    </row>
    <row r="32" spans="1:11" x14ac:dyDescent="0.2">
      <c r="C32" s="3"/>
      <c r="D32" s="3"/>
    </row>
    <row r="33" spans="3:4" x14ac:dyDescent="0.2">
      <c r="C33" s="3"/>
      <c r="D33" s="3"/>
    </row>
    <row r="34" spans="3:4" x14ac:dyDescent="0.2">
      <c r="C34" s="3"/>
      <c r="D34" s="3"/>
    </row>
    <row r="35" spans="3:4" x14ac:dyDescent="0.2">
      <c r="C35" s="3"/>
      <c r="D35" s="3"/>
    </row>
    <row r="36" spans="3:4" x14ac:dyDescent="0.2">
      <c r="C36" s="3"/>
      <c r="D36" s="3"/>
    </row>
    <row r="37" spans="3:4" x14ac:dyDescent="0.2">
      <c r="C37" s="3"/>
      <c r="D37" s="3"/>
    </row>
    <row r="38" spans="3:4" x14ac:dyDescent="0.2">
      <c r="C38" s="3"/>
      <c r="D38" s="3"/>
    </row>
    <row r="39" spans="3:4" x14ac:dyDescent="0.2">
      <c r="C39" s="3"/>
      <c r="D39" s="3"/>
    </row>
    <row r="40" spans="3:4" x14ac:dyDescent="0.2">
      <c r="C40" s="3"/>
      <c r="D40" s="3"/>
    </row>
  </sheetData>
  <phoneticPr fontId="0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D23" sqref="D23"/>
    </sheetView>
  </sheetViews>
  <sheetFormatPr baseColWidth="10" defaultColWidth="11.42578125" defaultRowHeight="12.75" x14ac:dyDescent="0.2"/>
  <cols>
    <col min="1" max="1" width="2.7109375" style="3" bestFit="1" customWidth="1"/>
    <col min="2" max="2" width="26.7109375" style="3" bestFit="1" customWidth="1"/>
  </cols>
  <sheetData>
    <row r="1" spans="1:11" x14ac:dyDescent="0.2">
      <c r="A1" s="62" t="s">
        <v>40</v>
      </c>
      <c r="B1" s="53"/>
      <c r="C1" s="53" t="s">
        <v>41</v>
      </c>
      <c r="D1" s="53" t="s">
        <v>42</v>
      </c>
      <c r="E1" s="53" t="s">
        <v>43</v>
      </c>
      <c r="F1" s="53" t="s">
        <v>44</v>
      </c>
      <c r="G1" s="65" t="s">
        <v>45</v>
      </c>
      <c r="H1" s="53" t="s">
        <v>46</v>
      </c>
      <c r="I1" s="53" t="s">
        <v>47</v>
      </c>
    </row>
    <row r="2" spans="1:11" x14ac:dyDescent="0.2">
      <c r="A2" s="56" t="s">
        <v>7</v>
      </c>
      <c r="B2" s="56" t="s">
        <v>68</v>
      </c>
      <c r="C2" s="96">
        <v>1158</v>
      </c>
      <c r="D2" s="97">
        <v>20341.12</v>
      </c>
      <c r="E2" s="97">
        <v>13770.54</v>
      </c>
      <c r="F2" s="97">
        <v>6570.59</v>
      </c>
      <c r="G2" s="98">
        <v>32.299999999999997</v>
      </c>
      <c r="H2" s="99">
        <v>903</v>
      </c>
      <c r="I2" s="100">
        <v>11140.97</v>
      </c>
      <c r="J2" s="99">
        <v>11.54</v>
      </c>
      <c r="K2" s="99">
        <v>17.64</v>
      </c>
    </row>
    <row r="3" spans="1:11" x14ac:dyDescent="0.2">
      <c r="A3" s="56" t="s">
        <v>8</v>
      </c>
      <c r="B3" s="56" t="s">
        <v>69</v>
      </c>
      <c r="C3" s="98">
        <v>113</v>
      </c>
      <c r="D3" s="97">
        <v>1734.91</v>
      </c>
      <c r="E3" s="97">
        <v>1203.5</v>
      </c>
      <c r="F3" s="98">
        <v>531.41</v>
      </c>
      <c r="G3" s="98">
        <v>30.63</v>
      </c>
      <c r="H3" s="99">
        <v>133</v>
      </c>
      <c r="I3" s="100">
        <v>2258.92</v>
      </c>
      <c r="J3" s="99">
        <v>1.7</v>
      </c>
      <c r="K3" s="99">
        <v>3.58</v>
      </c>
    </row>
    <row r="4" spans="1:11" x14ac:dyDescent="0.2">
      <c r="A4" s="56" t="s">
        <v>9</v>
      </c>
      <c r="B4" s="56" t="s">
        <v>70</v>
      </c>
      <c r="C4" s="96">
        <v>1468</v>
      </c>
      <c r="D4" s="97">
        <v>10280.379999999999</v>
      </c>
      <c r="E4" s="97">
        <v>4759.51</v>
      </c>
      <c r="F4" s="97">
        <v>5520.86</v>
      </c>
      <c r="G4" s="98">
        <v>53.7</v>
      </c>
      <c r="H4" s="101">
        <v>1217</v>
      </c>
      <c r="I4" s="100">
        <v>9657.92</v>
      </c>
      <c r="J4" s="99">
        <v>15.55</v>
      </c>
      <c r="K4" s="99">
        <v>15.29</v>
      </c>
    </row>
    <row r="5" spans="1:11" x14ac:dyDescent="0.2">
      <c r="A5" s="56" t="s">
        <v>71</v>
      </c>
      <c r="B5" s="56" t="s">
        <v>98</v>
      </c>
      <c r="C5" s="98">
        <v>21</v>
      </c>
      <c r="D5" s="97">
        <v>5630.38</v>
      </c>
      <c r="E5" s="97">
        <v>4784.05</v>
      </c>
      <c r="F5" s="98">
        <v>846.33</v>
      </c>
      <c r="G5" s="98">
        <v>15.03</v>
      </c>
      <c r="H5" s="99">
        <v>2</v>
      </c>
      <c r="I5" s="99">
        <v>385.45</v>
      </c>
      <c r="J5" s="99">
        <v>0.03</v>
      </c>
      <c r="K5" s="99">
        <v>0.61</v>
      </c>
    </row>
    <row r="6" spans="1:11" x14ac:dyDescent="0.2">
      <c r="A6" s="56" t="s">
        <v>10</v>
      </c>
      <c r="B6" s="56" t="s">
        <v>99</v>
      </c>
      <c r="C6" s="98">
        <v>183</v>
      </c>
      <c r="D6" s="97">
        <v>1266.9000000000001</v>
      </c>
      <c r="E6" s="98">
        <v>785.3</v>
      </c>
      <c r="F6" s="98">
        <v>481.61</v>
      </c>
      <c r="G6" s="98">
        <v>38.01</v>
      </c>
      <c r="H6" s="99">
        <v>578</v>
      </c>
      <c r="I6" s="100">
        <v>4194.32</v>
      </c>
      <c r="J6" s="99">
        <v>7.39</v>
      </c>
      <c r="K6" s="99">
        <v>6.64</v>
      </c>
    </row>
    <row r="7" spans="1:11" x14ac:dyDescent="0.2">
      <c r="A7" s="56" t="s">
        <v>11</v>
      </c>
      <c r="B7" s="56" t="s">
        <v>72</v>
      </c>
      <c r="C7" s="98"/>
      <c r="D7" s="97"/>
      <c r="E7" s="98"/>
      <c r="F7" s="98"/>
      <c r="G7" s="98"/>
      <c r="H7" s="99">
        <v>20</v>
      </c>
      <c r="I7" s="99">
        <v>254.55</v>
      </c>
      <c r="J7" s="99">
        <v>0.26</v>
      </c>
      <c r="K7" s="99">
        <v>0.4</v>
      </c>
    </row>
    <row r="8" spans="1:11" x14ac:dyDescent="0.2">
      <c r="A8" s="56" t="s">
        <v>12</v>
      </c>
      <c r="B8" s="56" t="s">
        <v>73</v>
      </c>
      <c r="C8" s="98">
        <v>25</v>
      </c>
      <c r="D8" s="98">
        <v>449.13</v>
      </c>
      <c r="E8" s="98">
        <v>379.01</v>
      </c>
      <c r="F8" s="98">
        <v>70.12</v>
      </c>
      <c r="G8" s="98">
        <v>15.61</v>
      </c>
      <c r="H8" s="99">
        <v>121</v>
      </c>
      <c r="I8" s="100">
        <v>1645</v>
      </c>
      <c r="J8" s="99">
        <v>1.55</v>
      </c>
      <c r="K8" s="99">
        <v>2.6</v>
      </c>
    </row>
    <row r="9" spans="1:11" x14ac:dyDescent="0.2">
      <c r="A9" s="56" t="s">
        <v>13</v>
      </c>
      <c r="B9" s="56" t="s">
        <v>74</v>
      </c>
      <c r="C9" s="98">
        <v>18</v>
      </c>
      <c r="D9" s="98">
        <v>131.19999999999999</v>
      </c>
      <c r="E9" s="98">
        <v>91.86</v>
      </c>
      <c r="F9" s="98">
        <v>39.340000000000003</v>
      </c>
      <c r="G9" s="98">
        <v>29.99</v>
      </c>
      <c r="H9" s="99">
        <v>189</v>
      </c>
      <c r="I9" s="100">
        <v>1672.13</v>
      </c>
      <c r="J9" s="99">
        <v>2.42</v>
      </c>
      <c r="K9" s="99">
        <v>2.65</v>
      </c>
    </row>
    <row r="10" spans="1:11" x14ac:dyDescent="0.2">
      <c r="A10" s="56" t="s">
        <v>14</v>
      </c>
      <c r="B10" s="56" t="s">
        <v>75</v>
      </c>
      <c r="C10" s="98">
        <v>10</v>
      </c>
      <c r="D10" s="98">
        <v>70.45</v>
      </c>
      <c r="E10" s="98">
        <v>47.81</v>
      </c>
      <c r="F10" s="98">
        <v>22.64</v>
      </c>
      <c r="G10" s="98">
        <v>32.14</v>
      </c>
      <c r="H10" s="99">
        <v>357</v>
      </c>
      <c r="I10" s="100">
        <v>2170.0500000000002</v>
      </c>
      <c r="J10" s="99">
        <v>4.5599999999999996</v>
      </c>
      <c r="K10" s="99">
        <v>3.44</v>
      </c>
    </row>
    <row r="11" spans="1:11" x14ac:dyDescent="0.2">
      <c r="A11" s="56" t="s">
        <v>15</v>
      </c>
      <c r="B11" s="56" t="s">
        <v>76</v>
      </c>
      <c r="C11" s="98">
        <v>9</v>
      </c>
      <c r="D11" s="98">
        <v>166.33</v>
      </c>
      <c r="E11" s="98">
        <v>108.61</v>
      </c>
      <c r="F11" s="98">
        <v>57.72</v>
      </c>
      <c r="G11" s="98">
        <v>34.700000000000003</v>
      </c>
      <c r="H11" s="99">
        <v>58</v>
      </c>
      <c r="I11" s="100">
        <v>1007.7</v>
      </c>
      <c r="J11" s="99">
        <v>0.74</v>
      </c>
      <c r="K11" s="99">
        <v>1.6</v>
      </c>
    </row>
    <row r="12" spans="1:11" x14ac:dyDescent="0.2">
      <c r="A12" s="56" t="s">
        <v>16</v>
      </c>
      <c r="B12" s="56" t="s">
        <v>77</v>
      </c>
      <c r="C12" s="98">
        <v>27</v>
      </c>
      <c r="D12" s="98">
        <v>350.34</v>
      </c>
      <c r="E12" s="98">
        <v>212.88</v>
      </c>
      <c r="F12" s="98">
        <v>137.46</v>
      </c>
      <c r="G12" s="98">
        <v>39.24</v>
      </c>
      <c r="H12" s="99">
        <v>346</v>
      </c>
      <c r="I12" s="100">
        <v>3969.65</v>
      </c>
      <c r="J12" s="99">
        <v>4.42</v>
      </c>
      <c r="K12" s="99">
        <v>6.29</v>
      </c>
    </row>
    <row r="13" spans="1:11" x14ac:dyDescent="0.2">
      <c r="A13" s="56" t="s">
        <v>17</v>
      </c>
      <c r="B13" s="56" t="s">
        <v>78</v>
      </c>
      <c r="C13" s="98">
        <v>73</v>
      </c>
      <c r="D13" s="98">
        <v>673.96</v>
      </c>
      <c r="E13" s="98">
        <v>452.77</v>
      </c>
      <c r="F13" s="98">
        <v>221.2</v>
      </c>
      <c r="G13" s="98">
        <v>32.82</v>
      </c>
      <c r="H13" s="99">
        <v>664</v>
      </c>
      <c r="I13" s="100">
        <v>4286.8</v>
      </c>
      <c r="J13" s="99">
        <v>8.49</v>
      </c>
      <c r="K13" s="99">
        <v>6.79</v>
      </c>
    </row>
    <row r="14" spans="1:11" x14ac:dyDescent="0.2">
      <c r="A14" s="56" t="s">
        <v>18</v>
      </c>
      <c r="B14" s="56" t="s">
        <v>79</v>
      </c>
      <c r="C14" s="98">
        <v>25</v>
      </c>
      <c r="D14" s="98">
        <v>458.48</v>
      </c>
      <c r="E14" s="98">
        <v>306.66000000000003</v>
      </c>
      <c r="F14" s="98">
        <v>151.82</v>
      </c>
      <c r="G14" s="98">
        <v>33.11</v>
      </c>
      <c r="H14" s="99">
        <v>111</v>
      </c>
      <c r="I14" s="100">
        <v>2015.78</v>
      </c>
      <c r="J14" s="99">
        <v>1.42</v>
      </c>
      <c r="K14" s="99">
        <v>3.19</v>
      </c>
    </row>
    <row r="15" spans="1:11" x14ac:dyDescent="0.2">
      <c r="A15" s="56" t="s">
        <v>19</v>
      </c>
      <c r="B15" s="56" t="s">
        <v>80</v>
      </c>
      <c r="C15" s="98">
        <v>40</v>
      </c>
      <c r="D15" s="98">
        <v>290.36</v>
      </c>
      <c r="E15" s="98">
        <v>198.13</v>
      </c>
      <c r="F15" s="98">
        <v>92.22</v>
      </c>
      <c r="G15" s="98">
        <v>31.76</v>
      </c>
      <c r="H15" s="99">
        <v>76</v>
      </c>
      <c r="I15" s="99">
        <v>627.71</v>
      </c>
      <c r="J15" s="99">
        <v>0.97</v>
      </c>
      <c r="K15" s="99">
        <v>0.99</v>
      </c>
    </row>
    <row r="16" spans="1:11" x14ac:dyDescent="0.2">
      <c r="A16" s="56" t="s">
        <v>20</v>
      </c>
      <c r="B16" s="56" t="s">
        <v>81</v>
      </c>
      <c r="C16" s="98">
        <v>88</v>
      </c>
      <c r="D16" s="98">
        <v>713.67</v>
      </c>
      <c r="E16" s="98">
        <v>473.11</v>
      </c>
      <c r="F16" s="98">
        <v>240.57</v>
      </c>
      <c r="G16" s="98">
        <v>33.71</v>
      </c>
      <c r="H16" s="99">
        <v>455</v>
      </c>
      <c r="I16" s="100">
        <v>3248.62</v>
      </c>
      <c r="J16" s="99">
        <v>5.81</v>
      </c>
      <c r="K16" s="99">
        <v>5.14</v>
      </c>
    </row>
    <row r="17" spans="1:11" x14ac:dyDescent="0.2">
      <c r="A17" s="56" t="s">
        <v>21</v>
      </c>
      <c r="B17" s="56" t="s">
        <v>82</v>
      </c>
      <c r="C17" s="98">
        <v>79</v>
      </c>
      <c r="D17" s="97">
        <v>1057.68</v>
      </c>
      <c r="E17" s="98">
        <v>728.49</v>
      </c>
      <c r="F17" s="98">
        <v>329.2</v>
      </c>
      <c r="G17" s="98">
        <v>31.12</v>
      </c>
      <c r="H17" s="99">
        <v>368</v>
      </c>
      <c r="I17" s="100">
        <v>3369.71</v>
      </c>
      <c r="J17" s="99">
        <v>4.7</v>
      </c>
      <c r="K17" s="99">
        <v>5.34</v>
      </c>
    </row>
    <row r="18" spans="1:11" x14ac:dyDescent="0.2">
      <c r="A18" s="56" t="s">
        <v>22</v>
      </c>
      <c r="B18" s="56" t="s">
        <v>83</v>
      </c>
      <c r="C18" s="98">
        <v>21</v>
      </c>
      <c r="D18" s="98">
        <v>208.1</v>
      </c>
      <c r="E18" s="98">
        <v>141.06</v>
      </c>
      <c r="F18" s="98">
        <v>67.040000000000006</v>
      </c>
      <c r="G18" s="98">
        <v>32.21</v>
      </c>
      <c r="H18" s="99">
        <v>84</v>
      </c>
      <c r="I18" s="99">
        <v>993.04</v>
      </c>
      <c r="J18" s="99">
        <v>1.07</v>
      </c>
      <c r="K18" s="99">
        <v>1.57</v>
      </c>
    </row>
    <row r="19" spans="1:11" x14ac:dyDescent="0.2">
      <c r="A19" s="56" t="s">
        <v>23</v>
      </c>
      <c r="B19" s="56" t="s">
        <v>84</v>
      </c>
      <c r="C19" s="98">
        <v>37</v>
      </c>
      <c r="D19" s="97">
        <v>4683.72</v>
      </c>
      <c r="E19" s="97">
        <v>3950.57</v>
      </c>
      <c r="F19" s="98">
        <v>733.15</v>
      </c>
      <c r="G19" s="98">
        <v>15.65</v>
      </c>
      <c r="H19" s="99">
        <v>3</v>
      </c>
      <c r="I19" s="99">
        <v>41</v>
      </c>
      <c r="J19" s="99">
        <v>0.04</v>
      </c>
      <c r="K19" s="99">
        <v>0.06</v>
      </c>
    </row>
    <row r="20" spans="1:11" x14ac:dyDescent="0.2">
      <c r="A20" s="56" t="s">
        <v>24</v>
      </c>
      <c r="B20" s="56" t="s">
        <v>85</v>
      </c>
      <c r="C20" s="98">
        <v>38</v>
      </c>
      <c r="D20" s="97">
        <v>1574.67</v>
      </c>
      <c r="E20" s="97">
        <v>1109.8399999999999</v>
      </c>
      <c r="F20" s="98">
        <v>464.83</v>
      </c>
      <c r="G20" s="98">
        <v>29.52</v>
      </c>
      <c r="H20" s="99">
        <v>26</v>
      </c>
      <c r="I20" s="100">
        <v>1040.76</v>
      </c>
      <c r="J20" s="99">
        <v>0.33</v>
      </c>
      <c r="K20" s="99">
        <v>1.65</v>
      </c>
    </row>
    <row r="21" spans="1:11" x14ac:dyDescent="0.2">
      <c r="A21" s="56" t="s">
        <v>25</v>
      </c>
      <c r="B21" s="56" t="s">
        <v>86</v>
      </c>
      <c r="C21" s="98">
        <v>132</v>
      </c>
      <c r="D21" s="98">
        <v>739.86</v>
      </c>
      <c r="E21" s="98">
        <v>491.9</v>
      </c>
      <c r="F21" s="98">
        <v>247.96</v>
      </c>
      <c r="G21" s="98">
        <v>33.51</v>
      </c>
      <c r="H21" s="99">
        <v>737</v>
      </c>
      <c r="I21" s="100">
        <v>3619.18</v>
      </c>
      <c r="J21" s="99">
        <v>9.42</v>
      </c>
      <c r="K21" s="99">
        <v>5.73</v>
      </c>
    </row>
    <row r="22" spans="1:11" x14ac:dyDescent="0.2">
      <c r="A22" s="56" t="s">
        <v>26</v>
      </c>
      <c r="B22" s="56" t="s">
        <v>87</v>
      </c>
      <c r="C22" s="98">
        <v>21</v>
      </c>
      <c r="D22" s="98">
        <v>224.55</v>
      </c>
      <c r="E22" s="98">
        <v>117.74</v>
      </c>
      <c r="F22" s="98">
        <v>106.81</v>
      </c>
      <c r="G22" s="98">
        <v>47.57</v>
      </c>
      <c r="H22" s="99">
        <v>97</v>
      </c>
      <c r="I22" s="100">
        <v>1328.1</v>
      </c>
      <c r="J22" s="99">
        <v>1.24</v>
      </c>
      <c r="K22" s="99">
        <v>2.1</v>
      </c>
    </row>
    <row r="23" spans="1:11" x14ac:dyDescent="0.2">
      <c r="A23" s="56" t="s">
        <v>27</v>
      </c>
      <c r="B23" s="56" t="s">
        <v>88</v>
      </c>
      <c r="C23" s="98">
        <v>38</v>
      </c>
      <c r="D23" s="98">
        <v>274.47000000000003</v>
      </c>
      <c r="E23" s="98">
        <v>181.16</v>
      </c>
      <c r="F23" s="98">
        <v>93.31</v>
      </c>
      <c r="G23" s="98">
        <v>34</v>
      </c>
      <c r="H23" s="99">
        <v>186</v>
      </c>
      <c r="I23" s="100">
        <v>1998.6</v>
      </c>
      <c r="J23" s="99">
        <v>2.38</v>
      </c>
      <c r="K23" s="99">
        <v>3.16</v>
      </c>
    </row>
    <row r="24" spans="1:11" x14ac:dyDescent="0.2">
      <c r="A24" s="56" t="s">
        <v>28</v>
      </c>
      <c r="B24" s="56" t="s">
        <v>89</v>
      </c>
      <c r="C24" s="98">
        <v>4</v>
      </c>
      <c r="D24" s="98">
        <v>83.3</v>
      </c>
      <c r="E24" s="98">
        <v>59.32</v>
      </c>
      <c r="F24" s="98">
        <v>23.98</v>
      </c>
      <c r="G24" s="98">
        <v>28.79</v>
      </c>
      <c r="H24" s="99">
        <v>4</v>
      </c>
      <c r="I24" s="99">
        <v>84.95</v>
      </c>
      <c r="J24" s="99">
        <v>0.05</v>
      </c>
      <c r="K24" s="99">
        <v>0.13</v>
      </c>
    </row>
    <row r="25" spans="1:11" x14ac:dyDescent="0.2">
      <c r="A25" s="56" t="s">
        <v>29</v>
      </c>
      <c r="B25" s="56" t="s">
        <v>90</v>
      </c>
      <c r="C25" s="98">
        <v>19</v>
      </c>
      <c r="D25" s="98">
        <v>597.54999999999995</v>
      </c>
      <c r="E25" s="98">
        <v>419.3</v>
      </c>
      <c r="F25" s="98">
        <v>178.25</v>
      </c>
      <c r="G25" s="98">
        <v>29.83</v>
      </c>
      <c r="H25" s="99">
        <v>77</v>
      </c>
      <c r="I25" s="100">
        <v>1406.16</v>
      </c>
      <c r="J25" s="99">
        <v>0.98</v>
      </c>
      <c r="K25" s="99">
        <v>2.23</v>
      </c>
    </row>
    <row r="26" spans="1:11" x14ac:dyDescent="0.2">
      <c r="A26" s="6"/>
      <c r="B26" s="6"/>
      <c r="C26" s="98">
        <v>119</v>
      </c>
      <c r="D26" s="98">
        <v>553.70000000000005</v>
      </c>
      <c r="E26" s="98">
        <v>0</v>
      </c>
      <c r="F26" s="98">
        <v>553.70000000000005</v>
      </c>
      <c r="G26" s="98">
        <v>100</v>
      </c>
      <c r="H26" s="8"/>
      <c r="I26" s="7"/>
    </row>
    <row r="27" spans="1:11" x14ac:dyDescent="0.2">
      <c r="A27" s="6"/>
      <c r="B27" s="6"/>
      <c r="C27" s="49"/>
      <c r="D27" s="50"/>
      <c r="E27" s="50"/>
      <c r="F27" s="50"/>
      <c r="G27" s="66"/>
      <c r="H27" s="50"/>
      <c r="I27" s="50"/>
    </row>
    <row r="28" spans="1:11" x14ac:dyDescent="0.2">
      <c r="A28" s="6"/>
      <c r="B28" s="6"/>
      <c r="C28" s="49"/>
      <c r="D28" s="50"/>
      <c r="E28" s="50"/>
      <c r="F28" s="50"/>
      <c r="G28" s="66"/>
      <c r="H28" s="8"/>
      <c r="I28" s="7"/>
    </row>
    <row r="29" spans="1:11" x14ac:dyDescent="0.2">
      <c r="A29" s="6"/>
      <c r="B29" s="6"/>
      <c r="C29" s="6"/>
      <c r="D29" s="6"/>
    </row>
    <row r="30" spans="1:11" x14ac:dyDescent="0.2">
      <c r="C30" s="3"/>
      <c r="D30" s="3"/>
    </row>
    <row r="31" spans="1:11" x14ac:dyDescent="0.2">
      <c r="C31" s="3"/>
      <c r="D31" s="3"/>
    </row>
    <row r="32" spans="1:11" x14ac:dyDescent="0.2">
      <c r="C32" s="3"/>
      <c r="D32" s="3"/>
    </row>
    <row r="33" spans="3:4" x14ac:dyDescent="0.2">
      <c r="C33" s="3"/>
      <c r="D33" s="3"/>
    </row>
    <row r="34" spans="3:4" x14ac:dyDescent="0.2">
      <c r="C34" s="3"/>
      <c r="D34" s="3"/>
    </row>
    <row r="35" spans="3:4" x14ac:dyDescent="0.2">
      <c r="C35" s="3"/>
      <c r="D35" s="3"/>
    </row>
    <row r="36" spans="3:4" x14ac:dyDescent="0.2">
      <c r="C36" s="3"/>
      <c r="D36" s="3"/>
    </row>
    <row r="37" spans="3:4" x14ac:dyDescent="0.2">
      <c r="C37" s="3"/>
      <c r="D37" s="3"/>
    </row>
    <row r="38" spans="3:4" x14ac:dyDescent="0.2">
      <c r="C38" s="3"/>
      <c r="D38" s="3"/>
    </row>
    <row r="39" spans="3:4" x14ac:dyDescent="0.2">
      <c r="C39" s="3"/>
      <c r="D39" s="3"/>
    </row>
    <row r="40" spans="3:4" x14ac:dyDescent="0.2">
      <c r="C40" s="3"/>
      <c r="D40" s="3"/>
    </row>
  </sheetData>
  <phoneticPr fontId="0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workbookViewId="0">
      <selection activeCell="E8" sqref="E8"/>
    </sheetView>
  </sheetViews>
  <sheetFormatPr baseColWidth="10" defaultRowHeight="12.75" x14ac:dyDescent="0.2"/>
  <cols>
    <col min="1" max="1" width="26.7109375" style="26" bestFit="1" customWidth="1"/>
    <col min="2" max="2" width="25.140625" style="26" bestFit="1" customWidth="1"/>
    <col min="3" max="3" width="6.28515625" style="40" bestFit="1" customWidth="1"/>
    <col min="4" max="4" width="8.42578125" style="40" bestFit="1" customWidth="1"/>
    <col min="5" max="5" width="7.28515625" style="40" bestFit="1" customWidth="1"/>
    <col min="6" max="6" width="8.5703125" style="40" customWidth="1"/>
    <col min="7" max="7" width="11.42578125" style="26" bestFit="1"/>
    <col min="8" max="8" width="9.28515625" style="40" customWidth="1"/>
    <col min="9" max="9" width="11.42578125" style="40"/>
    <col min="10" max="10" width="11.42578125" style="26"/>
    <col min="11" max="11" width="12.28515625" style="26" bestFit="1" customWidth="1"/>
    <col min="12" max="12" width="11.42578125" style="26"/>
    <col min="13" max="13" width="14.140625" style="26" bestFit="1" customWidth="1"/>
    <col min="14" max="14" width="11.42578125" style="26"/>
    <col min="15" max="15" width="2.42578125" style="26" customWidth="1"/>
    <col min="16" max="16384" width="11.42578125" style="26"/>
  </cols>
  <sheetData>
    <row r="1" spans="1:11" x14ac:dyDescent="0.2">
      <c r="A1" s="62" t="s">
        <v>40</v>
      </c>
      <c r="B1" s="53"/>
      <c r="C1" s="53" t="s">
        <v>41</v>
      </c>
      <c r="D1" s="53" t="s">
        <v>42</v>
      </c>
      <c r="E1" s="53" t="s">
        <v>43</v>
      </c>
      <c r="F1" s="53" t="s">
        <v>44</v>
      </c>
      <c r="G1" s="65" t="s">
        <v>45</v>
      </c>
      <c r="H1" s="53" t="s">
        <v>46</v>
      </c>
      <c r="I1" s="53" t="s">
        <v>47</v>
      </c>
    </row>
    <row r="2" spans="1:11" x14ac:dyDescent="0.2">
      <c r="A2" s="56" t="s">
        <v>7</v>
      </c>
      <c r="B2" s="56" t="s">
        <v>68</v>
      </c>
      <c r="C2" s="25">
        <v>1190</v>
      </c>
      <c r="D2" s="93">
        <v>20004.36</v>
      </c>
      <c r="E2" s="93">
        <v>13599.48</v>
      </c>
      <c r="F2" s="93">
        <v>6404.88</v>
      </c>
      <c r="G2" s="4">
        <v>32.020000000000003</v>
      </c>
      <c r="H2" s="94">
        <v>1009</v>
      </c>
      <c r="I2" s="7">
        <v>12286.16</v>
      </c>
      <c r="J2" s="8">
        <v>11.99</v>
      </c>
      <c r="K2" s="8">
        <v>17.940000000000001</v>
      </c>
    </row>
    <row r="3" spans="1:11" x14ac:dyDescent="0.2">
      <c r="A3" s="56" t="s">
        <v>8</v>
      </c>
      <c r="B3" s="56" t="s">
        <v>69</v>
      </c>
      <c r="C3" s="4">
        <v>126</v>
      </c>
      <c r="D3" s="93">
        <v>2165.2600000000002</v>
      </c>
      <c r="E3" s="93">
        <v>1460.65</v>
      </c>
      <c r="F3" s="4">
        <v>704.61</v>
      </c>
      <c r="G3" s="4">
        <v>32.54</v>
      </c>
      <c r="H3" s="8">
        <v>160</v>
      </c>
      <c r="I3" s="7">
        <v>3135.41</v>
      </c>
      <c r="J3" s="8">
        <v>1.9</v>
      </c>
      <c r="K3" s="8">
        <v>4.58</v>
      </c>
    </row>
    <row r="4" spans="1:11" x14ac:dyDescent="0.2">
      <c r="A4" s="56" t="s">
        <v>9</v>
      </c>
      <c r="B4" s="56" t="s">
        <v>70</v>
      </c>
      <c r="C4" s="25">
        <v>1504</v>
      </c>
      <c r="D4" s="93">
        <v>11679.76</v>
      </c>
      <c r="E4" s="93">
        <v>5176.8999999999996</v>
      </c>
      <c r="F4" s="93">
        <v>6502.85</v>
      </c>
      <c r="G4" s="4">
        <v>55.68</v>
      </c>
      <c r="H4" s="94">
        <v>1812</v>
      </c>
      <c r="I4" s="7">
        <v>12952.46</v>
      </c>
      <c r="J4" s="8">
        <v>21.53</v>
      </c>
      <c r="K4" s="8">
        <v>18.91</v>
      </c>
    </row>
    <row r="5" spans="1:11" x14ac:dyDescent="0.2">
      <c r="A5" s="56" t="s">
        <v>71</v>
      </c>
      <c r="B5" s="56" t="s">
        <v>98</v>
      </c>
      <c r="C5" s="4">
        <v>30</v>
      </c>
      <c r="D5" s="93">
        <v>7460.67</v>
      </c>
      <c r="E5" s="93">
        <v>6251.4</v>
      </c>
      <c r="F5" s="4">
        <v>1209.27</v>
      </c>
      <c r="G5" s="4">
        <v>16.21</v>
      </c>
      <c r="H5" s="8">
        <v>5</v>
      </c>
      <c r="I5" s="7">
        <v>1023.22</v>
      </c>
      <c r="J5" s="8">
        <v>0.06</v>
      </c>
      <c r="K5" s="8">
        <v>1.49</v>
      </c>
    </row>
    <row r="6" spans="1:11" x14ac:dyDescent="0.2">
      <c r="A6" s="56" t="s">
        <v>10</v>
      </c>
      <c r="B6" s="56" t="s">
        <v>99</v>
      </c>
      <c r="C6" s="4">
        <v>169</v>
      </c>
      <c r="D6" s="4">
        <v>1369.12</v>
      </c>
      <c r="E6" s="4">
        <v>910.26</v>
      </c>
      <c r="F6" s="4">
        <v>458.86</v>
      </c>
      <c r="G6" s="4">
        <v>33.520000000000003</v>
      </c>
      <c r="H6" s="8">
        <v>636</v>
      </c>
      <c r="I6" s="7">
        <v>4593.26</v>
      </c>
      <c r="J6" s="8">
        <v>7.56</v>
      </c>
      <c r="K6" s="8">
        <v>6.71</v>
      </c>
    </row>
    <row r="7" spans="1:11" x14ac:dyDescent="0.2">
      <c r="A7" s="56" t="s">
        <v>11</v>
      </c>
      <c r="B7" s="56" t="s">
        <v>72</v>
      </c>
      <c r="C7" s="4">
        <v>1</v>
      </c>
      <c r="D7" s="4">
        <v>7.95</v>
      </c>
      <c r="E7" s="4">
        <v>5.57</v>
      </c>
      <c r="F7" s="4">
        <v>2.38</v>
      </c>
      <c r="G7" s="4">
        <v>29.99</v>
      </c>
      <c r="H7" s="8">
        <v>19</v>
      </c>
      <c r="I7" s="8">
        <v>247.85</v>
      </c>
      <c r="J7" s="8">
        <v>0.23</v>
      </c>
      <c r="K7" s="8">
        <v>0.36</v>
      </c>
    </row>
    <row r="8" spans="1:11" x14ac:dyDescent="0.2">
      <c r="A8" s="56" t="s">
        <v>12</v>
      </c>
      <c r="B8" s="56" t="s">
        <v>73</v>
      </c>
      <c r="C8" s="4">
        <v>22</v>
      </c>
      <c r="D8" s="4">
        <v>265.55</v>
      </c>
      <c r="E8" s="4">
        <v>225.07</v>
      </c>
      <c r="F8" s="4">
        <v>40.479999999999997</v>
      </c>
      <c r="G8" s="4">
        <v>15.24</v>
      </c>
      <c r="H8" s="8">
        <v>102</v>
      </c>
      <c r="I8" s="8">
        <v>1393.75</v>
      </c>
      <c r="J8" s="8">
        <v>1.21</v>
      </c>
      <c r="K8" s="8">
        <v>2.04</v>
      </c>
    </row>
    <row r="9" spans="1:11" x14ac:dyDescent="0.2">
      <c r="A9" s="56" t="s">
        <v>13</v>
      </c>
      <c r="B9" s="56" t="s">
        <v>74</v>
      </c>
      <c r="C9" s="4">
        <v>24</v>
      </c>
      <c r="D9" s="4">
        <v>202.66</v>
      </c>
      <c r="E9" s="4">
        <v>137.16999999999999</v>
      </c>
      <c r="F9" s="4">
        <v>65.489999999999995</v>
      </c>
      <c r="G9" s="4">
        <v>32.32</v>
      </c>
      <c r="H9" s="8">
        <v>177</v>
      </c>
      <c r="I9" s="7">
        <v>1561.63</v>
      </c>
      <c r="J9" s="8">
        <v>2.1</v>
      </c>
      <c r="K9" s="8">
        <v>2.2799999999999998</v>
      </c>
    </row>
    <row r="10" spans="1:11" x14ac:dyDescent="0.2">
      <c r="A10" s="56" t="s">
        <v>14</v>
      </c>
      <c r="B10" s="56" t="s">
        <v>75</v>
      </c>
      <c r="C10" s="4">
        <v>14</v>
      </c>
      <c r="D10" s="4">
        <v>76.599999999999994</v>
      </c>
      <c r="E10" s="4">
        <v>53.74</v>
      </c>
      <c r="F10" s="4">
        <v>22.86</v>
      </c>
      <c r="G10" s="4">
        <v>29.84</v>
      </c>
      <c r="H10" s="8">
        <v>343</v>
      </c>
      <c r="I10" s="8">
        <v>2083.8000000000002</v>
      </c>
      <c r="J10" s="8">
        <v>4.08</v>
      </c>
      <c r="K10" s="8">
        <v>3.04</v>
      </c>
    </row>
    <row r="11" spans="1:11" x14ac:dyDescent="0.2">
      <c r="A11" s="56" t="s">
        <v>15</v>
      </c>
      <c r="B11" s="56" t="s">
        <v>76</v>
      </c>
      <c r="C11" s="4">
        <v>9</v>
      </c>
      <c r="D11" s="4">
        <v>150.94999999999999</v>
      </c>
      <c r="E11" s="4">
        <v>104.31</v>
      </c>
      <c r="F11" s="4">
        <v>46.64</v>
      </c>
      <c r="G11" s="4">
        <v>30.9</v>
      </c>
      <c r="H11" s="8">
        <v>54</v>
      </c>
      <c r="I11" s="8">
        <v>944.2</v>
      </c>
      <c r="J11" s="8">
        <v>0.64</v>
      </c>
      <c r="K11" s="8">
        <v>1.38</v>
      </c>
    </row>
    <row r="12" spans="1:11" x14ac:dyDescent="0.2">
      <c r="A12" s="56" t="s">
        <v>16</v>
      </c>
      <c r="B12" s="56" t="s">
        <v>77</v>
      </c>
      <c r="C12" s="4">
        <v>47</v>
      </c>
      <c r="D12" s="93">
        <v>830.17</v>
      </c>
      <c r="E12" s="4">
        <v>556.94000000000005</v>
      </c>
      <c r="F12" s="4">
        <v>273.22000000000003</v>
      </c>
      <c r="G12" s="4">
        <v>32.909999999999997</v>
      </c>
      <c r="H12" s="8">
        <v>339</v>
      </c>
      <c r="I12" s="7">
        <v>3704.55</v>
      </c>
      <c r="J12" s="8">
        <v>4.03</v>
      </c>
      <c r="K12" s="8">
        <v>5.41</v>
      </c>
    </row>
    <row r="13" spans="1:11" x14ac:dyDescent="0.2">
      <c r="A13" s="56" t="s">
        <v>17</v>
      </c>
      <c r="B13" s="56" t="s">
        <v>78</v>
      </c>
      <c r="C13" s="4">
        <v>65</v>
      </c>
      <c r="D13" s="4">
        <v>614.03</v>
      </c>
      <c r="E13" s="4">
        <v>413.1</v>
      </c>
      <c r="F13" s="4">
        <v>200.92</v>
      </c>
      <c r="G13" s="4">
        <v>32.72</v>
      </c>
      <c r="H13" s="8">
        <v>676</v>
      </c>
      <c r="I13" s="7">
        <v>4227.1899999999996</v>
      </c>
      <c r="J13" s="8">
        <v>8.0299999999999994</v>
      </c>
      <c r="K13" s="8">
        <v>6.17</v>
      </c>
    </row>
    <row r="14" spans="1:11" x14ac:dyDescent="0.2">
      <c r="A14" s="56" t="s">
        <v>18</v>
      </c>
      <c r="B14" s="56" t="s">
        <v>79</v>
      </c>
      <c r="C14" s="4">
        <v>29</v>
      </c>
      <c r="D14" s="4">
        <v>536.67999999999995</v>
      </c>
      <c r="E14" s="4">
        <v>353.24</v>
      </c>
      <c r="F14" s="4">
        <v>183.44</v>
      </c>
      <c r="G14" s="4">
        <v>34.18</v>
      </c>
      <c r="H14" s="8">
        <v>88</v>
      </c>
      <c r="I14" s="7">
        <v>1613.01</v>
      </c>
      <c r="J14" s="8">
        <v>1.05</v>
      </c>
      <c r="K14" s="8">
        <v>2.36</v>
      </c>
    </row>
    <row r="15" spans="1:11" x14ac:dyDescent="0.2">
      <c r="A15" s="56" t="s">
        <v>19</v>
      </c>
      <c r="B15" s="56" t="s">
        <v>80</v>
      </c>
      <c r="C15" s="4">
        <v>39</v>
      </c>
      <c r="D15" s="4">
        <v>306.64</v>
      </c>
      <c r="E15" s="4">
        <v>205.67</v>
      </c>
      <c r="F15" s="4">
        <v>100.97</v>
      </c>
      <c r="G15" s="4">
        <v>32.93</v>
      </c>
      <c r="H15" s="8">
        <v>95</v>
      </c>
      <c r="I15" s="7">
        <v>818.08</v>
      </c>
      <c r="J15" s="8">
        <v>1.1299999999999999</v>
      </c>
      <c r="K15" s="8">
        <v>1.19</v>
      </c>
    </row>
    <row r="16" spans="1:11" x14ac:dyDescent="0.2">
      <c r="A16" s="56" t="s">
        <v>20</v>
      </c>
      <c r="B16" s="56" t="s">
        <v>81</v>
      </c>
      <c r="C16" s="4">
        <v>93</v>
      </c>
      <c r="D16" s="4">
        <v>817.23</v>
      </c>
      <c r="E16" s="4">
        <v>537.77</v>
      </c>
      <c r="F16" s="4">
        <v>279.45999999999998</v>
      </c>
      <c r="G16" s="4">
        <v>34.200000000000003</v>
      </c>
      <c r="H16" s="8">
        <v>438</v>
      </c>
      <c r="I16" s="7">
        <v>3282.59</v>
      </c>
      <c r="J16" s="8">
        <v>5.2</v>
      </c>
      <c r="K16" s="8">
        <v>4.79</v>
      </c>
    </row>
    <row r="17" spans="1:11" x14ac:dyDescent="0.2">
      <c r="A17" s="56" t="s">
        <v>21</v>
      </c>
      <c r="B17" s="56" t="s">
        <v>82</v>
      </c>
      <c r="C17" s="4">
        <v>66</v>
      </c>
      <c r="D17" s="93">
        <v>972.54</v>
      </c>
      <c r="E17" s="4">
        <v>656.2</v>
      </c>
      <c r="F17" s="4">
        <v>316.33999999999997</v>
      </c>
      <c r="G17" s="4">
        <v>32.53</v>
      </c>
      <c r="H17" s="8">
        <v>345</v>
      </c>
      <c r="I17" s="7">
        <v>3092.91</v>
      </c>
      <c r="J17" s="8">
        <v>4.0999999999999996</v>
      </c>
      <c r="K17" s="8">
        <v>4.5199999999999996</v>
      </c>
    </row>
    <row r="18" spans="1:11" x14ac:dyDescent="0.2">
      <c r="A18" s="56" t="s">
        <v>22</v>
      </c>
      <c r="B18" s="56" t="s">
        <v>83</v>
      </c>
      <c r="C18" s="4">
        <v>25</v>
      </c>
      <c r="D18" s="4">
        <v>223.05</v>
      </c>
      <c r="E18" s="4">
        <v>160.22</v>
      </c>
      <c r="F18" s="4">
        <v>62.83</v>
      </c>
      <c r="G18" s="4">
        <v>28.17</v>
      </c>
      <c r="H18" s="8">
        <v>82</v>
      </c>
      <c r="I18" s="8">
        <v>974.99</v>
      </c>
      <c r="J18" s="8">
        <v>0.97</v>
      </c>
      <c r="K18" s="8">
        <v>1.42</v>
      </c>
    </row>
    <row r="19" spans="1:11" x14ac:dyDescent="0.2">
      <c r="A19" s="56" t="s">
        <v>23</v>
      </c>
      <c r="B19" s="56" t="s">
        <v>84</v>
      </c>
      <c r="C19" s="4">
        <v>32</v>
      </c>
      <c r="D19" s="93">
        <v>5325.7</v>
      </c>
      <c r="E19" s="93">
        <v>4307.9799999999996</v>
      </c>
      <c r="F19" s="4">
        <v>1017.72</v>
      </c>
      <c r="G19" s="4">
        <v>19.11</v>
      </c>
      <c r="H19" s="8">
        <v>2</v>
      </c>
      <c r="I19" s="8">
        <v>16</v>
      </c>
      <c r="J19" s="8">
        <v>0.02</v>
      </c>
      <c r="K19" s="8">
        <v>0.02</v>
      </c>
    </row>
    <row r="20" spans="1:11" x14ac:dyDescent="0.2">
      <c r="A20" s="56" t="s">
        <v>24</v>
      </c>
      <c r="B20" s="56" t="s">
        <v>85</v>
      </c>
      <c r="C20" s="4">
        <v>27</v>
      </c>
      <c r="D20" s="93">
        <v>1078.93</v>
      </c>
      <c r="E20" s="4">
        <v>736.63</v>
      </c>
      <c r="F20" s="4">
        <v>342.3</v>
      </c>
      <c r="G20" s="4">
        <v>31.73</v>
      </c>
      <c r="H20" s="8">
        <v>27</v>
      </c>
      <c r="I20" s="7">
        <v>1110.21</v>
      </c>
      <c r="J20" s="8">
        <v>0.32</v>
      </c>
      <c r="K20" s="8">
        <v>1.62</v>
      </c>
    </row>
    <row r="21" spans="1:11" x14ac:dyDescent="0.2">
      <c r="A21" s="56" t="s">
        <v>25</v>
      </c>
      <c r="B21" s="56" t="s">
        <v>86</v>
      </c>
      <c r="C21" s="4">
        <v>121</v>
      </c>
      <c r="D21" s="4">
        <v>786.05</v>
      </c>
      <c r="E21" s="4">
        <v>487.39</v>
      </c>
      <c r="F21" s="4">
        <v>298.66000000000003</v>
      </c>
      <c r="G21" s="4">
        <v>38</v>
      </c>
      <c r="H21" s="8">
        <v>667</v>
      </c>
      <c r="I21" s="7">
        <v>3291.5</v>
      </c>
      <c r="J21" s="8">
        <v>7.92</v>
      </c>
      <c r="K21" s="8">
        <v>4.8099999999999996</v>
      </c>
    </row>
    <row r="22" spans="1:11" x14ac:dyDescent="0.2">
      <c r="A22" s="56" t="s">
        <v>26</v>
      </c>
      <c r="B22" s="56" t="s">
        <v>87</v>
      </c>
      <c r="C22" s="4">
        <v>21</v>
      </c>
      <c r="D22" s="4">
        <v>252.8</v>
      </c>
      <c r="E22" s="4">
        <v>156.21</v>
      </c>
      <c r="F22" s="4">
        <v>96.59</v>
      </c>
      <c r="G22" s="4">
        <v>38.21</v>
      </c>
      <c r="H22" s="8">
        <v>92</v>
      </c>
      <c r="I22" s="7">
        <v>1336.85</v>
      </c>
      <c r="J22" s="8">
        <v>1.0900000000000001</v>
      </c>
      <c r="K22" s="8">
        <v>1.95</v>
      </c>
    </row>
    <row r="23" spans="1:11" x14ac:dyDescent="0.2">
      <c r="A23" s="56" t="s">
        <v>27</v>
      </c>
      <c r="B23" s="56" t="s">
        <v>88</v>
      </c>
      <c r="C23" s="4">
        <v>40</v>
      </c>
      <c r="D23" s="4">
        <v>354.19</v>
      </c>
      <c r="E23" s="4">
        <v>240.73</v>
      </c>
      <c r="F23" s="4">
        <v>113.46</v>
      </c>
      <c r="G23" s="4">
        <v>32.03</v>
      </c>
      <c r="H23" s="8">
        <v>173</v>
      </c>
      <c r="I23" s="7">
        <v>1865.68</v>
      </c>
      <c r="J23" s="8">
        <v>2.06</v>
      </c>
      <c r="K23" s="8">
        <v>2.72</v>
      </c>
    </row>
    <row r="24" spans="1:11" x14ac:dyDescent="0.2">
      <c r="A24" s="56" t="s">
        <v>28</v>
      </c>
      <c r="B24" s="56" t="s">
        <v>89</v>
      </c>
      <c r="C24" s="4">
        <v>3</v>
      </c>
      <c r="D24" s="4">
        <v>59.45</v>
      </c>
      <c r="E24" s="4">
        <v>43.52</v>
      </c>
      <c r="F24" s="4">
        <v>15.93</v>
      </c>
      <c r="G24" s="4">
        <v>26.8</v>
      </c>
      <c r="H24" s="8">
        <v>5</v>
      </c>
      <c r="I24" s="8">
        <v>100.95</v>
      </c>
      <c r="J24" s="8">
        <v>0.06</v>
      </c>
      <c r="K24" s="8">
        <v>0.15</v>
      </c>
    </row>
    <row r="25" spans="1:11" x14ac:dyDescent="0.2">
      <c r="A25" s="56" t="s">
        <v>29</v>
      </c>
      <c r="B25" s="56" t="s">
        <v>90</v>
      </c>
      <c r="C25" s="4">
        <v>21</v>
      </c>
      <c r="D25" s="4">
        <v>427.38</v>
      </c>
      <c r="E25" s="4">
        <v>308.74</v>
      </c>
      <c r="F25" s="4">
        <v>118.64</v>
      </c>
      <c r="G25" s="4">
        <v>27.76</v>
      </c>
      <c r="H25" s="8">
        <v>81</v>
      </c>
      <c r="I25" s="8">
        <v>2215.67</v>
      </c>
      <c r="J25" s="8">
        <v>0.96</v>
      </c>
      <c r="K25" s="8">
        <v>3.24</v>
      </c>
    </row>
    <row r="26" spans="1:11" x14ac:dyDescent="0.2">
      <c r="A26" s="6"/>
      <c r="B26" s="6"/>
      <c r="C26" s="49"/>
      <c r="D26" s="50"/>
      <c r="E26" s="50"/>
      <c r="F26" s="50"/>
      <c r="G26" s="66"/>
      <c r="H26" s="8"/>
      <c r="I26" s="7"/>
    </row>
    <row r="27" spans="1:11" x14ac:dyDescent="0.2">
      <c r="A27" s="6"/>
      <c r="B27" s="6"/>
      <c r="C27" s="49"/>
      <c r="D27" s="50"/>
      <c r="E27" s="50"/>
      <c r="F27" s="50"/>
      <c r="G27" s="66"/>
      <c r="H27" s="50"/>
      <c r="I27" s="50"/>
    </row>
    <row r="28" spans="1:11" x14ac:dyDescent="0.2">
      <c r="A28" s="6"/>
      <c r="B28" s="6"/>
      <c r="C28" s="49"/>
      <c r="D28" s="50"/>
      <c r="E28" s="50"/>
      <c r="F28" s="50"/>
      <c r="G28" s="66"/>
      <c r="H28" s="8"/>
      <c r="I28" s="7"/>
    </row>
    <row r="29" spans="1:11" x14ac:dyDescent="0.2">
      <c r="A29" s="29"/>
      <c r="B29" s="29"/>
      <c r="C29" s="42"/>
      <c r="D29" s="42"/>
      <c r="E29" s="42"/>
      <c r="F29" s="42"/>
      <c r="G29" s="30"/>
      <c r="H29" s="42"/>
      <c r="I29" s="42"/>
    </row>
    <row r="30" spans="1:11" x14ac:dyDescent="0.2">
      <c r="C30" s="41"/>
      <c r="D30" s="41"/>
      <c r="E30" s="41"/>
      <c r="F30" s="41"/>
      <c r="G30" s="28"/>
      <c r="H30" s="41"/>
      <c r="I30" s="41"/>
    </row>
    <row r="31" spans="1:11" x14ac:dyDescent="0.2">
      <c r="A31" s="29"/>
      <c r="B31" s="29"/>
      <c r="C31" s="42"/>
      <c r="D31" s="42"/>
      <c r="E31" s="42"/>
      <c r="F31" s="42"/>
      <c r="G31" s="30"/>
      <c r="H31" s="42"/>
      <c r="I31" s="42"/>
    </row>
    <row r="32" spans="1:11" x14ac:dyDescent="0.2">
      <c r="C32" s="41"/>
      <c r="D32" s="41"/>
      <c r="E32" s="41"/>
      <c r="F32" s="41"/>
      <c r="G32" s="28"/>
      <c r="H32" s="41"/>
      <c r="I32" s="41"/>
    </row>
    <row r="33" spans="1:16" x14ac:dyDescent="0.2">
      <c r="A33" s="29"/>
      <c r="B33" s="29"/>
      <c r="C33" s="42"/>
      <c r="D33" s="42"/>
      <c r="E33" s="42"/>
      <c r="F33" s="42"/>
      <c r="G33" s="30"/>
      <c r="H33" s="42"/>
      <c r="I33" s="42"/>
    </row>
    <row r="34" spans="1:16" x14ac:dyDescent="0.2">
      <c r="C34" s="41"/>
      <c r="D34" s="41"/>
      <c r="E34" s="41"/>
      <c r="F34" s="41"/>
      <c r="G34" s="28"/>
      <c r="H34" s="41"/>
      <c r="I34" s="41"/>
    </row>
    <row r="35" spans="1:16" x14ac:dyDescent="0.2">
      <c r="A35" s="29"/>
      <c r="B35" s="29"/>
      <c r="C35" s="42"/>
      <c r="D35" s="42"/>
      <c r="E35" s="42"/>
      <c r="F35" s="42"/>
      <c r="G35" s="30"/>
      <c r="H35" s="42"/>
      <c r="I35" s="42"/>
    </row>
    <row r="36" spans="1:16" x14ac:dyDescent="0.2">
      <c r="C36" s="41"/>
      <c r="D36" s="41"/>
      <c r="E36" s="41"/>
      <c r="F36" s="41"/>
      <c r="G36" s="28"/>
      <c r="H36" s="41"/>
      <c r="I36" s="41"/>
    </row>
    <row r="37" spans="1:16" x14ac:dyDescent="0.2">
      <c r="A37" s="29"/>
      <c r="B37" s="29"/>
      <c r="C37" s="42"/>
      <c r="D37" s="42"/>
      <c r="E37" s="42"/>
      <c r="F37" s="42"/>
      <c r="G37" s="30"/>
      <c r="H37" s="42"/>
      <c r="I37" s="42"/>
    </row>
    <row r="38" spans="1:16" x14ac:dyDescent="0.2">
      <c r="C38" s="41"/>
      <c r="D38" s="41"/>
      <c r="E38" s="41"/>
      <c r="F38" s="41"/>
      <c r="G38" s="28"/>
      <c r="H38" s="41"/>
      <c r="I38" s="41"/>
    </row>
    <row r="39" spans="1:16" x14ac:dyDescent="0.2">
      <c r="A39" s="29"/>
      <c r="B39" s="29"/>
      <c r="C39" s="42"/>
      <c r="D39" s="42"/>
      <c r="E39" s="42"/>
      <c r="F39" s="42"/>
      <c r="G39" s="30"/>
      <c r="H39" s="42"/>
      <c r="I39" s="42"/>
    </row>
    <row r="40" spans="1:16" x14ac:dyDescent="0.2">
      <c r="C40" s="41"/>
      <c r="D40" s="41"/>
      <c r="E40" s="41"/>
      <c r="F40" s="41"/>
      <c r="G40" s="28"/>
      <c r="H40" s="41"/>
      <c r="I40" s="41"/>
    </row>
    <row r="41" spans="1:16" x14ac:dyDescent="0.2">
      <c r="A41" s="29"/>
      <c r="B41" s="29"/>
      <c r="C41" s="42"/>
      <c r="D41" s="42"/>
      <c r="E41" s="42"/>
      <c r="F41" s="42"/>
      <c r="G41" s="30"/>
      <c r="H41" s="42"/>
      <c r="I41" s="42"/>
    </row>
    <row r="42" spans="1:16" x14ac:dyDescent="0.2">
      <c r="C42" s="41"/>
      <c r="D42" s="41"/>
      <c r="E42" s="41"/>
      <c r="F42" s="41"/>
      <c r="G42" s="28"/>
      <c r="H42" s="41"/>
      <c r="I42" s="41"/>
    </row>
    <row r="43" spans="1:16" x14ac:dyDescent="0.2">
      <c r="A43" s="29"/>
      <c r="B43" s="29"/>
      <c r="C43" s="42"/>
      <c r="D43" s="42"/>
      <c r="E43" s="42"/>
      <c r="F43" s="42"/>
      <c r="G43" s="30"/>
      <c r="H43" s="42"/>
      <c r="I43" s="42"/>
    </row>
    <row r="44" spans="1:16" x14ac:dyDescent="0.2">
      <c r="C44" s="41"/>
      <c r="D44" s="41"/>
      <c r="E44" s="41"/>
      <c r="F44" s="41"/>
      <c r="G44" s="28"/>
      <c r="H44" s="41"/>
      <c r="I44" s="41"/>
    </row>
    <row r="45" spans="1:16" x14ac:dyDescent="0.2">
      <c r="A45" s="29"/>
      <c r="B45" s="29"/>
      <c r="C45" s="42"/>
      <c r="D45" s="42"/>
      <c r="E45" s="42"/>
      <c r="F45" s="42"/>
      <c r="G45" s="30"/>
      <c r="H45" s="42"/>
      <c r="I45" s="42"/>
    </row>
    <row r="46" spans="1:16" x14ac:dyDescent="0.2">
      <c r="A46" s="31"/>
      <c r="B46" s="31"/>
      <c r="C46" s="43"/>
      <c r="D46" s="43"/>
      <c r="E46" s="43"/>
      <c r="F46" s="43"/>
      <c r="G46" s="32"/>
      <c r="H46" s="43"/>
      <c r="I46" s="43"/>
      <c r="J46" s="31"/>
      <c r="K46" s="31"/>
      <c r="L46" s="31"/>
      <c r="M46" s="31"/>
      <c r="N46" s="31"/>
      <c r="O46" s="31"/>
      <c r="P46" s="31"/>
    </row>
    <row r="47" spans="1:16" x14ac:dyDescent="0.2">
      <c r="A47" s="33"/>
      <c r="B47" s="33"/>
      <c r="C47" s="44"/>
      <c r="D47" s="44"/>
      <c r="E47" s="44"/>
      <c r="F47" s="44"/>
      <c r="G47" s="34"/>
      <c r="H47" s="44"/>
      <c r="I47" s="44"/>
      <c r="J47" s="35"/>
      <c r="K47" s="35"/>
      <c r="L47" s="35"/>
      <c r="M47" s="35"/>
      <c r="N47" s="35"/>
      <c r="O47" s="35"/>
      <c r="P47" s="35"/>
    </row>
    <row r="48" spans="1:16" x14ac:dyDescent="0.2">
      <c r="C48" s="41"/>
      <c r="D48" s="41"/>
      <c r="E48" s="41"/>
      <c r="F48" s="41"/>
      <c r="G48" s="28"/>
      <c r="H48" s="41"/>
      <c r="I48" s="41"/>
    </row>
    <row r="49" spans="1:9" ht="13.5" thickBot="1" x14ac:dyDescent="0.25">
      <c r="A49" s="36"/>
      <c r="B49" s="29"/>
      <c r="C49" s="42"/>
      <c r="D49" s="42"/>
      <c r="E49" s="42"/>
      <c r="F49" s="42"/>
      <c r="G49" s="30"/>
      <c r="H49" s="42"/>
      <c r="I49" s="42"/>
    </row>
    <row r="50" spans="1:9" x14ac:dyDescent="0.2">
      <c r="C50" s="41"/>
      <c r="D50" s="41"/>
      <c r="E50" s="41"/>
      <c r="F50" s="41"/>
      <c r="G50" s="28"/>
      <c r="H50" s="41"/>
      <c r="I50" s="41"/>
    </row>
    <row r="51" spans="1:9" x14ac:dyDescent="0.2">
      <c r="A51" s="29"/>
      <c r="B51" s="29"/>
      <c r="C51" s="42"/>
      <c r="D51" s="42"/>
      <c r="E51" s="42"/>
      <c r="F51" s="42"/>
      <c r="G51" s="30"/>
      <c r="H51" s="42"/>
      <c r="I51" s="42"/>
    </row>
    <row r="52" spans="1:9" x14ac:dyDescent="0.2">
      <c r="C52" s="41"/>
      <c r="D52" s="41"/>
      <c r="E52" s="41"/>
      <c r="F52" s="41"/>
      <c r="G52" s="28"/>
      <c r="H52" s="41"/>
      <c r="I52" s="41"/>
    </row>
    <row r="53" spans="1:9" x14ac:dyDescent="0.2">
      <c r="A53" s="29"/>
      <c r="B53" s="29"/>
      <c r="C53" s="42"/>
      <c r="D53" s="42"/>
      <c r="E53" s="42"/>
      <c r="F53" s="42"/>
      <c r="G53" s="30"/>
      <c r="H53" s="42"/>
      <c r="I53" s="42"/>
    </row>
    <row r="54" spans="1:9" x14ac:dyDescent="0.2">
      <c r="C54" s="41"/>
      <c r="D54" s="41"/>
      <c r="E54" s="41"/>
      <c r="F54" s="41"/>
      <c r="G54" s="28"/>
      <c r="H54" s="41"/>
      <c r="I54" s="41"/>
    </row>
    <row r="55" spans="1:9" x14ac:dyDescent="0.2">
      <c r="A55" s="29"/>
      <c r="B55" s="29"/>
      <c r="C55" s="42"/>
      <c r="D55" s="42"/>
      <c r="E55" s="42"/>
      <c r="F55" s="42"/>
      <c r="G55" s="30"/>
      <c r="H55" s="42"/>
      <c r="I55" s="42"/>
    </row>
    <row r="56" spans="1:9" x14ac:dyDescent="0.2">
      <c r="C56" s="41"/>
      <c r="D56" s="41"/>
      <c r="E56" s="41"/>
      <c r="F56" s="41"/>
      <c r="G56" s="28"/>
      <c r="H56" s="41"/>
      <c r="I56" s="41"/>
    </row>
    <row r="57" spans="1:9" x14ac:dyDescent="0.2">
      <c r="A57" s="37"/>
      <c r="B57" s="29"/>
      <c r="C57" s="42"/>
      <c r="D57" s="42"/>
      <c r="E57" s="42"/>
      <c r="F57" s="42"/>
      <c r="G57" s="30"/>
      <c r="H57" s="42"/>
      <c r="I57" s="42"/>
    </row>
    <row r="61" spans="1:9" x14ac:dyDescent="0.2">
      <c r="B61" s="27" t="s">
        <v>91</v>
      </c>
      <c r="C61" s="45" t="s">
        <v>92</v>
      </c>
    </row>
    <row r="62" spans="1:9" x14ac:dyDescent="0.2">
      <c r="A62" s="38"/>
      <c r="B62" s="27"/>
    </row>
    <row r="63" spans="1:9" x14ac:dyDescent="0.2">
      <c r="B63" s="27" t="s">
        <v>93</v>
      </c>
      <c r="C63" s="25">
        <v>2</v>
      </c>
    </row>
    <row r="64" spans="1:9" x14ac:dyDescent="0.2">
      <c r="B64" s="27"/>
      <c r="C64" s="25"/>
    </row>
    <row r="65" spans="1:15" ht="12.75" customHeight="1" x14ac:dyDescent="0.2"/>
    <row r="67" spans="1:15" x14ac:dyDescent="0.2">
      <c r="C67" s="41"/>
      <c r="D67" s="41"/>
      <c r="E67" s="41"/>
      <c r="F67" s="41"/>
      <c r="G67" s="39" t="s">
        <v>94</v>
      </c>
      <c r="H67" s="48" t="s">
        <v>95</v>
      </c>
      <c r="K67" s="28"/>
      <c r="M67" s="39" t="s">
        <v>96</v>
      </c>
      <c r="O67" s="28"/>
    </row>
    <row r="69" spans="1:15" x14ac:dyDescent="0.2">
      <c r="A69" s="38"/>
    </row>
    <row r="70" spans="1:15" x14ac:dyDescent="0.2">
      <c r="C70" s="41"/>
      <c r="D70" s="41"/>
      <c r="E70" s="41"/>
      <c r="F70" s="41"/>
      <c r="G70" s="28"/>
      <c r="H70" s="41"/>
      <c r="I70" s="41"/>
    </row>
    <row r="71" spans="1:15" x14ac:dyDescent="0.2">
      <c r="A71" s="29"/>
      <c r="B71" s="29"/>
      <c r="C71" s="42"/>
      <c r="D71" s="42"/>
      <c r="E71" s="42"/>
      <c r="F71" s="42"/>
      <c r="G71" s="30"/>
      <c r="H71" s="42"/>
      <c r="I71" s="42"/>
    </row>
    <row r="72" spans="1:15" x14ac:dyDescent="0.2">
      <c r="C72" s="41"/>
      <c r="D72" s="41"/>
      <c r="E72" s="41"/>
      <c r="F72" s="41"/>
      <c r="G72" s="28"/>
      <c r="H72" s="41"/>
      <c r="I72" s="41"/>
    </row>
    <row r="73" spans="1:15" x14ac:dyDescent="0.2">
      <c r="A73" s="29"/>
      <c r="B73" s="29"/>
      <c r="C73" s="42"/>
      <c r="D73" s="42"/>
      <c r="E73" s="42"/>
      <c r="F73" s="42"/>
      <c r="G73" s="30"/>
      <c r="H73" s="42"/>
      <c r="I73" s="42"/>
    </row>
    <row r="74" spans="1:15" x14ac:dyDescent="0.2">
      <c r="C74" s="41"/>
      <c r="D74" s="41"/>
      <c r="E74" s="41"/>
      <c r="F74" s="41"/>
      <c r="G74" s="28"/>
      <c r="H74" s="41"/>
      <c r="I74" s="41"/>
    </row>
    <row r="75" spans="1:15" x14ac:dyDescent="0.2">
      <c r="A75" s="29"/>
      <c r="B75" s="29"/>
      <c r="C75" s="42"/>
      <c r="D75" s="42"/>
      <c r="E75" s="42"/>
      <c r="F75" s="42"/>
      <c r="G75" s="30"/>
      <c r="H75" s="42"/>
      <c r="I75" s="42"/>
    </row>
    <row r="76" spans="1:15" x14ac:dyDescent="0.2">
      <c r="C76" s="41"/>
      <c r="D76" s="41"/>
      <c r="E76" s="41"/>
      <c r="F76" s="41"/>
      <c r="G76" s="28"/>
      <c r="H76" s="41"/>
      <c r="I76" s="41"/>
    </row>
    <row r="77" spans="1:15" x14ac:dyDescent="0.2">
      <c r="A77" s="29"/>
      <c r="B77" s="29"/>
      <c r="C77" s="42"/>
      <c r="D77" s="42"/>
      <c r="E77" s="42"/>
      <c r="F77" s="42"/>
      <c r="G77" s="30"/>
      <c r="H77" s="42"/>
      <c r="I77" s="42"/>
    </row>
    <row r="78" spans="1:15" x14ac:dyDescent="0.2">
      <c r="C78" s="41"/>
      <c r="D78" s="41"/>
      <c r="E78" s="41"/>
      <c r="F78" s="41"/>
      <c r="G78" s="28"/>
      <c r="H78" s="41"/>
      <c r="I78" s="41"/>
    </row>
    <row r="79" spans="1:15" x14ac:dyDescent="0.2">
      <c r="A79" s="29"/>
      <c r="B79" s="29"/>
      <c r="C79" s="42"/>
      <c r="D79" s="42"/>
      <c r="E79" s="42"/>
      <c r="F79" s="42"/>
      <c r="G79" s="30"/>
      <c r="H79" s="42"/>
      <c r="I79" s="42"/>
    </row>
    <row r="80" spans="1:15" x14ac:dyDescent="0.2">
      <c r="C80" s="41"/>
      <c r="D80" s="41"/>
      <c r="E80" s="41"/>
      <c r="F80" s="41"/>
      <c r="G80" s="28"/>
      <c r="H80" s="41"/>
      <c r="I80" s="41"/>
    </row>
    <row r="81" spans="1:9" x14ac:dyDescent="0.2">
      <c r="A81" s="29"/>
      <c r="B81" s="29"/>
      <c r="C81" s="42"/>
      <c r="D81" s="42"/>
      <c r="E81" s="42"/>
      <c r="F81" s="42"/>
      <c r="G81" s="30"/>
      <c r="H81" s="42"/>
      <c r="I81" s="42"/>
    </row>
    <row r="82" spans="1:9" x14ac:dyDescent="0.2">
      <c r="C82" s="41"/>
      <c r="D82" s="41"/>
      <c r="E82" s="41"/>
      <c r="F82" s="41"/>
      <c r="G82" s="28"/>
      <c r="H82" s="41"/>
      <c r="I82" s="41"/>
    </row>
    <row r="83" spans="1:9" x14ac:dyDescent="0.2">
      <c r="A83" s="29"/>
      <c r="B83" s="29"/>
      <c r="C83" s="42"/>
      <c r="D83" s="42"/>
      <c r="E83" s="42"/>
      <c r="F83" s="42"/>
      <c r="G83" s="30"/>
      <c r="H83" s="42"/>
      <c r="I83" s="42"/>
    </row>
    <row r="84" spans="1:9" x14ac:dyDescent="0.2">
      <c r="C84" s="41"/>
      <c r="D84" s="41"/>
      <c r="E84" s="41"/>
      <c r="F84" s="41"/>
      <c r="G84" s="28"/>
      <c r="H84" s="41"/>
      <c r="I84" s="41"/>
    </row>
    <row r="85" spans="1:9" x14ac:dyDescent="0.2">
      <c r="A85" s="29"/>
      <c r="B85" s="29"/>
      <c r="C85" s="42"/>
      <c r="D85" s="42"/>
      <c r="E85" s="42"/>
      <c r="F85" s="42"/>
      <c r="G85" s="30"/>
      <c r="H85" s="42"/>
      <c r="I85" s="42"/>
    </row>
    <row r="86" spans="1:9" x14ac:dyDescent="0.2">
      <c r="C86" s="41"/>
      <c r="D86" s="41"/>
      <c r="E86" s="41"/>
      <c r="F86" s="41"/>
      <c r="G86" s="28"/>
      <c r="H86" s="41"/>
      <c r="I86" s="41"/>
    </row>
    <row r="87" spans="1:9" x14ac:dyDescent="0.2">
      <c r="A87" s="29"/>
      <c r="B87" s="29"/>
      <c r="C87" s="42"/>
      <c r="D87" s="42"/>
      <c r="E87" s="42"/>
      <c r="F87" s="42"/>
      <c r="G87" s="30"/>
      <c r="H87" s="42"/>
      <c r="I87" s="42"/>
    </row>
    <row r="88" spans="1:9" x14ac:dyDescent="0.2">
      <c r="C88" s="41"/>
      <c r="D88" s="41"/>
      <c r="E88" s="41"/>
      <c r="F88" s="41"/>
      <c r="G88" s="28"/>
      <c r="H88" s="41"/>
      <c r="I88" s="41"/>
    </row>
    <row r="89" spans="1:9" x14ac:dyDescent="0.2">
      <c r="A89" s="29"/>
      <c r="B89" s="29"/>
      <c r="C89" s="42"/>
      <c r="D89" s="42"/>
      <c r="E89" s="42"/>
      <c r="F89" s="42"/>
      <c r="G89" s="30"/>
      <c r="H89" s="42"/>
      <c r="I89" s="42"/>
    </row>
    <row r="90" spans="1:9" x14ac:dyDescent="0.2">
      <c r="C90" s="41"/>
      <c r="D90" s="41"/>
      <c r="E90" s="41"/>
      <c r="F90" s="41"/>
      <c r="G90" s="28"/>
      <c r="H90" s="41"/>
      <c r="I90" s="41"/>
    </row>
    <row r="91" spans="1:9" x14ac:dyDescent="0.2">
      <c r="A91" s="29"/>
      <c r="B91" s="29"/>
      <c r="C91" s="42"/>
      <c r="D91" s="42"/>
      <c r="E91" s="42"/>
      <c r="F91" s="42"/>
      <c r="G91" s="30"/>
      <c r="H91" s="42"/>
      <c r="I91" s="42"/>
    </row>
    <row r="92" spans="1:9" x14ac:dyDescent="0.2">
      <c r="A92" s="31"/>
    </row>
    <row r="93" spans="1:9" x14ac:dyDescent="0.2">
      <c r="A93" s="38"/>
    </row>
    <row r="98" spans="1:16" x14ac:dyDescent="0.2">
      <c r="A98" s="31"/>
      <c r="B98" s="31"/>
      <c r="C98" s="46"/>
      <c r="D98" s="46"/>
      <c r="E98" s="46"/>
      <c r="F98" s="46"/>
      <c r="G98" s="31"/>
      <c r="H98" s="46"/>
      <c r="I98" s="46"/>
      <c r="J98" s="31"/>
      <c r="K98" s="31"/>
      <c r="L98" s="31"/>
      <c r="M98" s="31"/>
      <c r="N98" s="31"/>
      <c r="O98" s="31"/>
      <c r="P98" s="31"/>
    </row>
    <row r="99" spans="1:16" x14ac:dyDescent="0.2">
      <c r="A99" s="35"/>
      <c r="B99" s="35"/>
      <c r="C99" s="47"/>
      <c r="D99" s="47"/>
      <c r="E99" s="47"/>
      <c r="F99" s="47"/>
      <c r="G99" s="35"/>
      <c r="H99" s="47"/>
      <c r="I99" s="47"/>
      <c r="J99" s="35"/>
      <c r="K99" s="35"/>
      <c r="L99" s="35"/>
      <c r="M99" s="35"/>
      <c r="N99" s="35"/>
      <c r="O99" s="35"/>
      <c r="P99" s="35"/>
    </row>
  </sheetData>
  <phoneticPr fontId="0" type="noConversion"/>
  <pageMargins left="0.75" right="0.75" top="1" bottom="1" header="0" footer="0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F6" sqref="F6"/>
    </sheetView>
  </sheetViews>
  <sheetFormatPr baseColWidth="10" defaultColWidth="11.42578125" defaultRowHeight="12.75" x14ac:dyDescent="0.2"/>
  <cols>
    <col min="1" max="1" width="2.7109375" style="3" bestFit="1" customWidth="1"/>
    <col min="2" max="2" width="26.7109375" style="3" bestFit="1" customWidth="1"/>
  </cols>
  <sheetData>
    <row r="1" spans="1:11" x14ac:dyDescent="0.2">
      <c r="A1" s="62" t="s">
        <v>40</v>
      </c>
      <c r="B1" s="53"/>
      <c r="C1" s="53" t="s">
        <v>41</v>
      </c>
      <c r="D1" s="53" t="s">
        <v>42</v>
      </c>
      <c r="E1" s="53" t="s">
        <v>43</v>
      </c>
      <c r="F1" s="53" t="s">
        <v>44</v>
      </c>
      <c r="G1" s="65" t="s">
        <v>45</v>
      </c>
      <c r="H1" s="53" t="s">
        <v>46</v>
      </c>
      <c r="I1" s="53" t="s">
        <v>47</v>
      </c>
    </row>
    <row r="2" spans="1:11" x14ac:dyDescent="0.2">
      <c r="A2" s="56" t="s">
        <v>7</v>
      </c>
      <c r="B2" s="56" t="s">
        <v>68</v>
      </c>
      <c r="C2" s="25">
        <v>1104</v>
      </c>
      <c r="D2" s="93">
        <v>19379.849999999999</v>
      </c>
      <c r="E2" s="93">
        <v>13050.38</v>
      </c>
      <c r="F2" s="93">
        <v>6329.47</v>
      </c>
      <c r="G2" s="4">
        <v>32.659999999999997</v>
      </c>
      <c r="H2" s="8">
        <v>985</v>
      </c>
      <c r="I2" s="7">
        <v>12800.8</v>
      </c>
      <c r="J2" s="8">
        <v>12.48</v>
      </c>
      <c r="K2" s="8">
        <v>19.260000000000002</v>
      </c>
    </row>
    <row r="3" spans="1:11" x14ac:dyDescent="0.2">
      <c r="A3" s="56" t="s">
        <v>8</v>
      </c>
      <c r="B3" s="56" t="s">
        <v>69</v>
      </c>
      <c r="C3" s="4">
        <v>107</v>
      </c>
      <c r="D3" s="93">
        <v>2038.05</v>
      </c>
      <c r="E3" s="93">
        <v>1395.41</v>
      </c>
      <c r="F3" s="4">
        <v>642.64</v>
      </c>
      <c r="G3" s="4">
        <v>31.53</v>
      </c>
      <c r="H3" s="8">
        <v>185</v>
      </c>
      <c r="I3" s="7">
        <v>4099.93</v>
      </c>
      <c r="J3" s="8">
        <v>2.34</v>
      </c>
      <c r="K3" s="8">
        <v>6.17</v>
      </c>
    </row>
    <row r="4" spans="1:11" x14ac:dyDescent="0.2">
      <c r="A4" s="56" t="s">
        <v>9</v>
      </c>
      <c r="B4" s="56" t="s">
        <v>70</v>
      </c>
      <c r="C4" s="25">
        <v>1283</v>
      </c>
      <c r="D4" s="93">
        <v>9262.1</v>
      </c>
      <c r="E4" s="93">
        <v>4979.9399999999996</v>
      </c>
      <c r="F4" s="93">
        <v>4282.16</v>
      </c>
      <c r="G4" s="4">
        <v>46.23</v>
      </c>
      <c r="H4" s="94">
        <v>1601</v>
      </c>
      <c r="I4" s="7">
        <v>12411.82</v>
      </c>
      <c r="J4" s="8">
        <v>20.28</v>
      </c>
      <c r="K4" s="8">
        <v>18.670000000000002</v>
      </c>
    </row>
    <row r="5" spans="1:11" x14ac:dyDescent="0.2">
      <c r="A5" s="56" t="s">
        <v>71</v>
      </c>
      <c r="B5" s="56" t="s">
        <v>98</v>
      </c>
      <c r="C5" s="4">
        <v>18</v>
      </c>
      <c r="D5" s="93">
        <v>3663.06</v>
      </c>
      <c r="E5" s="93">
        <v>2953.68</v>
      </c>
      <c r="F5" s="4">
        <v>709.38</v>
      </c>
      <c r="G5" s="4">
        <v>19.37</v>
      </c>
      <c r="H5" s="8">
        <v>1</v>
      </c>
      <c r="I5" s="8">
        <v>186.59</v>
      </c>
      <c r="J5" s="8">
        <v>0.01</v>
      </c>
      <c r="K5" s="8">
        <v>0.28000000000000003</v>
      </c>
    </row>
    <row r="6" spans="1:11" x14ac:dyDescent="0.2">
      <c r="A6" s="56" t="s">
        <v>10</v>
      </c>
      <c r="B6" s="56" t="s">
        <v>99</v>
      </c>
      <c r="C6" s="4">
        <v>141</v>
      </c>
      <c r="D6" s="4">
        <v>932.48</v>
      </c>
      <c r="E6" s="4">
        <v>581.73</v>
      </c>
      <c r="F6" s="4">
        <v>350.74</v>
      </c>
      <c r="G6" s="4">
        <v>37.61</v>
      </c>
      <c r="H6" s="8">
        <v>559</v>
      </c>
      <c r="I6" s="7">
        <v>4026.4</v>
      </c>
      <c r="J6" s="8">
        <v>7.08</v>
      </c>
      <c r="K6" s="8">
        <v>6.06</v>
      </c>
    </row>
    <row r="7" spans="1:11" x14ac:dyDescent="0.2">
      <c r="A7" s="56" t="s">
        <v>11</v>
      </c>
      <c r="B7" s="56" t="s">
        <v>72</v>
      </c>
      <c r="C7" s="4">
        <v>3</v>
      </c>
      <c r="D7" s="4">
        <v>92.85</v>
      </c>
      <c r="E7" s="4">
        <v>70.849999999999994</v>
      </c>
      <c r="F7" s="4">
        <v>22</v>
      </c>
      <c r="G7" s="4">
        <v>23.69</v>
      </c>
      <c r="H7" s="8">
        <v>19</v>
      </c>
      <c r="I7" s="8">
        <v>247.85</v>
      </c>
      <c r="J7" s="8">
        <v>0.24</v>
      </c>
      <c r="K7" s="8">
        <v>0.37</v>
      </c>
    </row>
    <row r="8" spans="1:11" x14ac:dyDescent="0.2">
      <c r="A8" s="56" t="s">
        <v>12</v>
      </c>
      <c r="B8" s="56" t="s">
        <v>73</v>
      </c>
      <c r="C8" s="4">
        <v>11</v>
      </c>
      <c r="D8" s="4">
        <v>76.7</v>
      </c>
      <c r="E8" s="4">
        <v>63.59</v>
      </c>
      <c r="F8" s="4">
        <v>13.11</v>
      </c>
      <c r="G8" s="4">
        <v>17.100000000000001</v>
      </c>
      <c r="H8" s="8">
        <v>94</v>
      </c>
      <c r="I8" s="8">
        <v>1326.05</v>
      </c>
      <c r="J8" s="8">
        <v>1.19</v>
      </c>
      <c r="K8" s="8">
        <v>2</v>
      </c>
    </row>
    <row r="9" spans="1:11" x14ac:dyDescent="0.2">
      <c r="A9" s="56" t="s">
        <v>13</v>
      </c>
      <c r="B9" s="56" t="s">
        <v>74</v>
      </c>
      <c r="C9" s="4">
        <v>20</v>
      </c>
      <c r="D9" s="4">
        <v>152.6</v>
      </c>
      <c r="E9" s="4">
        <v>101.45</v>
      </c>
      <c r="F9" s="4">
        <v>51.15</v>
      </c>
      <c r="G9" s="4">
        <v>33.520000000000003</v>
      </c>
      <c r="H9" s="8">
        <v>203</v>
      </c>
      <c r="I9" s="7">
        <v>1816.83</v>
      </c>
      <c r="J9" s="8">
        <v>2.57</v>
      </c>
      <c r="K9" s="8">
        <v>2.73</v>
      </c>
    </row>
    <row r="10" spans="1:11" x14ac:dyDescent="0.2">
      <c r="A10" s="56" t="s">
        <v>14</v>
      </c>
      <c r="B10" s="56" t="s">
        <v>75</v>
      </c>
      <c r="C10" s="4">
        <v>11</v>
      </c>
      <c r="D10" s="4">
        <v>73.7</v>
      </c>
      <c r="E10" s="4">
        <v>45.68</v>
      </c>
      <c r="F10" s="4">
        <v>28.02</v>
      </c>
      <c r="G10" s="4">
        <v>38.020000000000003</v>
      </c>
      <c r="H10" s="8">
        <v>333</v>
      </c>
      <c r="I10" s="8">
        <v>2027.85</v>
      </c>
      <c r="J10" s="8">
        <v>4.22</v>
      </c>
      <c r="K10" s="8">
        <v>3.05</v>
      </c>
    </row>
    <row r="11" spans="1:11" x14ac:dyDescent="0.2">
      <c r="A11" s="56" t="s">
        <v>15</v>
      </c>
      <c r="B11" s="56" t="s">
        <v>76</v>
      </c>
      <c r="C11" s="4">
        <v>7</v>
      </c>
      <c r="D11" s="4">
        <v>118.2</v>
      </c>
      <c r="E11" s="4">
        <v>79.95</v>
      </c>
      <c r="F11" s="4">
        <v>38.25</v>
      </c>
      <c r="G11" s="4">
        <v>32.36</v>
      </c>
      <c r="H11" s="8">
        <v>51</v>
      </c>
      <c r="I11" s="8">
        <v>892.15</v>
      </c>
      <c r="J11" s="8">
        <v>0.65</v>
      </c>
      <c r="K11" s="8">
        <v>1.34</v>
      </c>
    </row>
    <row r="12" spans="1:11" x14ac:dyDescent="0.2">
      <c r="A12" s="56" t="s">
        <v>16</v>
      </c>
      <c r="B12" s="56" t="s">
        <v>77</v>
      </c>
      <c r="C12" s="4">
        <v>23</v>
      </c>
      <c r="D12" s="4">
        <v>322.79000000000002</v>
      </c>
      <c r="E12" s="4">
        <v>190.16</v>
      </c>
      <c r="F12" s="4">
        <v>132.63</v>
      </c>
      <c r="G12" s="4">
        <v>41.09</v>
      </c>
      <c r="H12" s="8">
        <v>321</v>
      </c>
      <c r="I12" s="7">
        <v>3425.75</v>
      </c>
      <c r="J12" s="8">
        <v>4.07</v>
      </c>
      <c r="K12" s="8">
        <v>5.15</v>
      </c>
    </row>
    <row r="13" spans="1:11" x14ac:dyDescent="0.2">
      <c r="A13" s="56" t="s">
        <v>17</v>
      </c>
      <c r="B13" s="56" t="s">
        <v>78</v>
      </c>
      <c r="C13" s="4">
        <v>66</v>
      </c>
      <c r="D13" s="4">
        <v>526.03</v>
      </c>
      <c r="E13" s="4">
        <v>365.98</v>
      </c>
      <c r="F13" s="4">
        <v>160.05000000000001</v>
      </c>
      <c r="G13" s="4">
        <v>30.43</v>
      </c>
      <c r="H13" s="8">
        <v>641</v>
      </c>
      <c r="I13" s="7">
        <v>3957.64</v>
      </c>
      <c r="J13" s="8">
        <v>8.1199999999999992</v>
      </c>
      <c r="K13" s="8">
        <v>5.95</v>
      </c>
    </row>
    <row r="14" spans="1:11" x14ac:dyDescent="0.2">
      <c r="A14" s="56" t="s">
        <v>18</v>
      </c>
      <c r="B14" s="56" t="s">
        <v>79</v>
      </c>
      <c r="C14" s="4">
        <v>16</v>
      </c>
      <c r="D14" s="4">
        <v>280.52999999999997</v>
      </c>
      <c r="E14" s="4">
        <v>208.63</v>
      </c>
      <c r="F14" s="4">
        <v>71.900000000000006</v>
      </c>
      <c r="G14" s="4">
        <v>25.63</v>
      </c>
      <c r="H14" s="8">
        <v>75</v>
      </c>
      <c r="I14" s="7">
        <v>1364.68</v>
      </c>
      <c r="J14" s="8">
        <v>0.95</v>
      </c>
      <c r="K14" s="8">
        <v>2.0499999999999998</v>
      </c>
    </row>
    <row r="15" spans="1:11" x14ac:dyDescent="0.2">
      <c r="A15" s="56" t="s">
        <v>19</v>
      </c>
      <c r="B15" s="56" t="s">
        <v>80</v>
      </c>
      <c r="C15" s="4">
        <v>29</v>
      </c>
      <c r="D15" s="4">
        <v>237.09</v>
      </c>
      <c r="E15" s="4">
        <v>157.69999999999999</v>
      </c>
      <c r="F15" s="4">
        <v>79.38</v>
      </c>
      <c r="G15" s="4">
        <v>33.479999999999997</v>
      </c>
      <c r="H15" s="8">
        <v>81</v>
      </c>
      <c r="I15" s="8">
        <v>676.24</v>
      </c>
      <c r="J15" s="8">
        <v>1.03</v>
      </c>
      <c r="K15" s="8">
        <v>1.02</v>
      </c>
    </row>
    <row r="16" spans="1:11" x14ac:dyDescent="0.2">
      <c r="A16" s="56" t="s">
        <v>20</v>
      </c>
      <c r="B16" s="56" t="s">
        <v>81</v>
      </c>
      <c r="C16" s="4">
        <v>76</v>
      </c>
      <c r="D16" s="4">
        <v>614.98</v>
      </c>
      <c r="E16" s="4">
        <v>387.49</v>
      </c>
      <c r="F16" s="4">
        <v>227.49</v>
      </c>
      <c r="G16" s="4">
        <v>36.99</v>
      </c>
      <c r="H16" s="8">
        <v>397</v>
      </c>
      <c r="I16" s="7">
        <v>2918.67</v>
      </c>
      <c r="J16" s="8">
        <v>5.03</v>
      </c>
      <c r="K16" s="8">
        <v>4.3899999999999997</v>
      </c>
    </row>
    <row r="17" spans="1:11" x14ac:dyDescent="0.2">
      <c r="A17" s="56" t="s">
        <v>21</v>
      </c>
      <c r="B17" s="56" t="s">
        <v>82</v>
      </c>
      <c r="C17" s="4">
        <v>71</v>
      </c>
      <c r="D17" s="4">
        <v>1369.86</v>
      </c>
      <c r="E17" s="4">
        <v>964.12</v>
      </c>
      <c r="F17" s="4">
        <v>405.73</v>
      </c>
      <c r="G17" s="4">
        <v>29.62</v>
      </c>
      <c r="H17" s="8">
        <v>334</v>
      </c>
      <c r="I17" s="7">
        <v>3236.27</v>
      </c>
      <c r="J17" s="8">
        <v>4.2300000000000004</v>
      </c>
      <c r="K17" s="8">
        <v>4.87</v>
      </c>
    </row>
    <row r="18" spans="1:11" x14ac:dyDescent="0.2">
      <c r="A18" s="56" t="s">
        <v>22</v>
      </c>
      <c r="B18" s="56" t="s">
        <v>83</v>
      </c>
      <c r="C18" s="4">
        <v>10</v>
      </c>
      <c r="D18" s="4">
        <v>117.2</v>
      </c>
      <c r="E18" s="4">
        <v>81.64</v>
      </c>
      <c r="F18" s="4">
        <v>35.56</v>
      </c>
      <c r="G18" s="4">
        <v>30.34</v>
      </c>
      <c r="H18" s="8">
        <v>80</v>
      </c>
      <c r="I18" s="8">
        <v>936.49</v>
      </c>
      <c r="J18" s="8">
        <v>1.01</v>
      </c>
      <c r="K18" s="8">
        <v>1.41</v>
      </c>
    </row>
    <row r="19" spans="1:11" x14ac:dyDescent="0.2">
      <c r="A19" s="56" t="s">
        <v>23</v>
      </c>
      <c r="B19" s="56" t="s">
        <v>84</v>
      </c>
      <c r="C19" s="4">
        <v>10</v>
      </c>
      <c r="D19" s="93">
        <v>1146.1199999999999</v>
      </c>
      <c r="E19" s="93">
        <v>963.56</v>
      </c>
      <c r="F19" s="4">
        <v>182.56</v>
      </c>
      <c r="G19" s="4">
        <v>15.93</v>
      </c>
      <c r="H19" s="8">
        <v>2</v>
      </c>
      <c r="I19" s="8">
        <v>16</v>
      </c>
      <c r="J19" s="8">
        <v>0.03</v>
      </c>
      <c r="K19" s="8">
        <v>0.02</v>
      </c>
    </row>
    <row r="20" spans="1:11" x14ac:dyDescent="0.2">
      <c r="A20" s="56" t="s">
        <v>24</v>
      </c>
      <c r="B20" s="56" t="s">
        <v>85</v>
      </c>
      <c r="C20" s="4">
        <v>34</v>
      </c>
      <c r="D20" s="93">
        <v>1327.03</v>
      </c>
      <c r="E20" s="93">
        <v>927.3</v>
      </c>
      <c r="F20" s="4">
        <v>399.73</v>
      </c>
      <c r="G20" s="4">
        <v>30.12</v>
      </c>
      <c r="H20" s="8">
        <v>23</v>
      </c>
      <c r="I20" s="8">
        <v>938.55</v>
      </c>
      <c r="J20" s="8">
        <v>0.28999999999999998</v>
      </c>
      <c r="K20" s="8">
        <v>1.41</v>
      </c>
    </row>
    <row r="21" spans="1:11" x14ac:dyDescent="0.2">
      <c r="A21" s="56" t="s">
        <v>25</v>
      </c>
      <c r="B21" s="56" t="s">
        <v>86</v>
      </c>
      <c r="C21" s="4">
        <v>112</v>
      </c>
      <c r="D21" s="4">
        <v>676.47</v>
      </c>
      <c r="E21" s="4">
        <v>445.58</v>
      </c>
      <c r="F21" s="4">
        <v>230.89</v>
      </c>
      <c r="G21" s="4">
        <v>34.130000000000003</v>
      </c>
      <c r="H21" s="8">
        <v>591</v>
      </c>
      <c r="I21" s="7">
        <v>3091.22</v>
      </c>
      <c r="J21" s="8">
        <v>7.49</v>
      </c>
      <c r="K21" s="8">
        <v>4.6500000000000004</v>
      </c>
    </row>
    <row r="22" spans="1:11" x14ac:dyDescent="0.2">
      <c r="A22" s="56" t="s">
        <v>26</v>
      </c>
      <c r="B22" s="56" t="s">
        <v>87</v>
      </c>
      <c r="C22" s="4">
        <v>16</v>
      </c>
      <c r="D22" s="4">
        <v>165.55</v>
      </c>
      <c r="E22" s="4">
        <v>106.83</v>
      </c>
      <c r="F22" s="4">
        <v>58.72</v>
      </c>
      <c r="G22" s="4">
        <v>35.47</v>
      </c>
      <c r="H22" s="8">
        <v>86</v>
      </c>
      <c r="I22" s="7">
        <v>1276.8</v>
      </c>
      <c r="J22" s="8">
        <v>1.0900000000000001</v>
      </c>
      <c r="K22" s="8">
        <v>1.92</v>
      </c>
    </row>
    <row r="23" spans="1:11" x14ac:dyDescent="0.2">
      <c r="A23" s="56" t="s">
        <v>27</v>
      </c>
      <c r="B23" s="56" t="s">
        <v>88</v>
      </c>
      <c r="C23" s="4">
        <v>33</v>
      </c>
      <c r="D23" s="4">
        <v>273.82</v>
      </c>
      <c r="E23" s="4">
        <v>190.07</v>
      </c>
      <c r="F23" s="4">
        <v>83.75</v>
      </c>
      <c r="G23" s="4">
        <v>30.59</v>
      </c>
      <c r="H23" s="8">
        <v>161</v>
      </c>
      <c r="I23" s="7">
        <v>1829.16</v>
      </c>
      <c r="J23" s="8">
        <v>2.04</v>
      </c>
      <c r="K23" s="8">
        <v>2.75</v>
      </c>
    </row>
    <row r="24" spans="1:11" x14ac:dyDescent="0.2">
      <c r="A24" s="56" t="s">
        <v>28</v>
      </c>
      <c r="B24" s="56" t="s">
        <v>89</v>
      </c>
      <c r="C24" s="4">
        <v>3</v>
      </c>
      <c r="D24" s="4">
        <v>97.21</v>
      </c>
      <c r="E24" s="4">
        <v>68.12</v>
      </c>
      <c r="F24" s="4">
        <v>29.09</v>
      </c>
      <c r="G24" s="4">
        <v>29.93</v>
      </c>
      <c r="H24" s="8">
        <v>5</v>
      </c>
      <c r="I24" s="8">
        <v>100.95</v>
      </c>
      <c r="J24" s="8">
        <v>0.06</v>
      </c>
      <c r="K24" s="8">
        <v>0.15</v>
      </c>
    </row>
    <row r="25" spans="1:11" x14ac:dyDescent="0.2">
      <c r="A25" s="56" t="s">
        <v>29</v>
      </c>
      <c r="B25" s="56" t="s">
        <v>90</v>
      </c>
      <c r="C25" s="4">
        <v>11</v>
      </c>
      <c r="D25" s="4">
        <v>279.14</v>
      </c>
      <c r="E25" s="4">
        <v>201.74</v>
      </c>
      <c r="F25" s="4">
        <v>77.400000000000006</v>
      </c>
      <c r="G25" s="4">
        <v>27.73</v>
      </c>
      <c r="H25" s="8">
        <v>76</v>
      </c>
      <c r="I25" s="8">
        <v>2264.16</v>
      </c>
      <c r="J25" s="8">
        <v>0.96</v>
      </c>
      <c r="K25" s="8">
        <v>3.41</v>
      </c>
    </row>
    <row r="26" spans="1:11" x14ac:dyDescent="0.2">
      <c r="A26" s="6"/>
      <c r="B26" s="6"/>
      <c r="C26" s="49"/>
      <c r="D26" s="50"/>
      <c r="E26" s="50"/>
      <c r="F26" s="50"/>
      <c r="G26" s="66"/>
      <c r="H26" s="8"/>
      <c r="I26" s="7"/>
    </row>
    <row r="27" spans="1:11" x14ac:dyDescent="0.2">
      <c r="A27" s="6"/>
      <c r="B27" s="6"/>
      <c r="C27" s="49"/>
      <c r="D27" s="50"/>
      <c r="E27" s="50"/>
      <c r="F27" s="50"/>
      <c r="G27" s="66"/>
      <c r="H27" s="50"/>
      <c r="I27" s="50"/>
    </row>
    <row r="28" spans="1:11" x14ac:dyDescent="0.2">
      <c r="A28" s="6"/>
      <c r="B28" s="6"/>
      <c r="C28" s="49"/>
      <c r="D28" s="50"/>
      <c r="E28" s="50"/>
      <c r="F28" s="50"/>
      <c r="G28" s="66"/>
      <c r="H28" s="8"/>
      <c r="I28" s="7"/>
    </row>
    <row r="29" spans="1:11" x14ac:dyDescent="0.2">
      <c r="A29" s="6"/>
      <c r="B29" s="6"/>
      <c r="C29" s="6"/>
      <c r="D29" s="6"/>
    </row>
    <row r="30" spans="1:11" x14ac:dyDescent="0.2">
      <c r="C30" s="3"/>
      <c r="D30" s="3"/>
    </row>
    <row r="31" spans="1:11" x14ac:dyDescent="0.2">
      <c r="C31" s="3"/>
      <c r="D31" s="3"/>
    </row>
    <row r="32" spans="1:11" x14ac:dyDescent="0.2">
      <c r="C32" s="3"/>
      <c r="D32" s="3"/>
    </row>
    <row r="33" spans="3:4" x14ac:dyDescent="0.2">
      <c r="C33" s="3"/>
      <c r="D33" s="3"/>
    </row>
    <row r="34" spans="3:4" x14ac:dyDescent="0.2">
      <c r="C34" s="3"/>
      <c r="D34" s="3"/>
    </row>
    <row r="35" spans="3:4" x14ac:dyDescent="0.2">
      <c r="C35" s="3"/>
      <c r="D35" s="3"/>
    </row>
    <row r="36" spans="3:4" x14ac:dyDescent="0.2">
      <c r="C36" s="3"/>
      <c r="D36" s="3"/>
    </row>
    <row r="37" spans="3:4" x14ac:dyDescent="0.2">
      <c r="C37" s="3"/>
      <c r="D37" s="3"/>
    </row>
    <row r="38" spans="3:4" x14ac:dyDescent="0.2">
      <c r="C38" s="3"/>
      <c r="D38" s="3"/>
    </row>
    <row r="39" spans="3:4" x14ac:dyDescent="0.2">
      <c r="C39" s="3"/>
      <c r="D39" s="3"/>
    </row>
    <row r="40" spans="3:4" x14ac:dyDescent="0.2">
      <c r="C40" s="3"/>
      <c r="D40" s="3"/>
    </row>
  </sheetData>
  <phoneticPr fontId="0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D7" sqref="D7"/>
    </sheetView>
  </sheetViews>
  <sheetFormatPr baseColWidth="10" defaultColWidth="11.42578125" defaultRowHeight="12.75" x14ac:dyDescent="0.2"/>
  <cols>
    <col min="1" max="1" width="2.7109375" style="3" bestFit="1" customWidth="1"/>
    <col min="2" max="2" width="26.7109375" style="3" bestFit="1" customWidth="1"/>
  </cols>
  <sheetData>
    <row r="1" spans="1:11" x14ac:dyDescent="0.2">
      <c r="A1" s="62" t="s">
        <v>40</v>
      </c>
      <c r="B1" s="53"/>
      <c r="C1" s="53" t="s">
        <v>41</v>
      </c>
      <c r="D1" s="53" t="s">
        <v>42</v>
      </c>
      <c r="E1" s="53" t="s">
        <v>43</v>
      </c>
      <c r="F1" s="53" t="s">
        <v>44</v>
      </c>
      <c r="G1" s="65" t="s">
        <v>45</v>
      </c>
      <c r="H1" s="53" t="s">
        <v>46</v>
      </c>
      <c r="I1" s="53" t="s">
        <v>47</v>
      </c>
    </row>
    <row r="2" spans="1:11" x14ac:dyDescent="0.2">
      <c r="A2" s="56" t="s">
        <v>7</v>
      </c>
      <c r="B2" s="56" t="s">
        <v>68</v>
      </c>
      <c r="C2" s="25">
        <v>1183</v>
      </c>
      <c r="D2" s="93">
        <v>19976.060000000001</v>
      </c>
      <c r="E2" s="93">
        <v>13396.34</v>
      </c>
      <c r="F2" s="93">
        <v>6579.72</v>
      </c>
      <c r="G2" s="4">
        <v>32.94</v>
      </c>
      <c r="H2" s="8">
        <v>950</v>
      </c>
      <c r="I2" s="7">
        <v>13509.71</v>
      </c>
      <c r="J2" s="8">
        <v>13.33</v>
      </c>
      <c r="K2" s="8">
        <v>21.93</v>
      </c>
    </row>
    <row r="3" spans="1:11" x14ac:dyDescent="0.2">
      <c r="A3" s="56" t="s">
        <v>8</v>
      </c>
      <c r="B3" s="56" t="s">
        <v>69</v>
      </c>
      <c r="C3" s="4">
        <v>116</v>
      </c>
      <c r="D3" s="93">
        <v>2683</v>
      </c>
      <c r="E3" s="93">
        <v>1846.93</v>
      </c>
      <c r="F3" s="4">
        <v>836.07</v>
      </c>
      <c r="G3" s="4">
        <v>31.16</v>
      </c>
      <c r="H3" s="8">
        <v>167</v>
      </c>
      <c r="I3" s="7">
        <v>3687.79</v>
      </c>
      <c r="J3" s="8">
        <v>2.34</v>
      </c>
      <c r="K3" s="8">
        <v>5.99</v>
      </c>
    </row>
    <row r="4" spans="1:11" x14ac:dyDescent="0.2">
      <c r="A4" s="56" t="s">
        <v>9</v>
      </c>
      <c r="B4" s="56" t="s">
        <v>70</v>
      </c>
      <c r="C4" s="25">
        <v>1365</v>
      </c>
      <c r="D4" s="93">
        <v>10217.700000000001</v>
      </c>
      <c r="E4" s="93">
        <v>5059.49</v>
      </c>
      <c r="F4" s="93">
        <v>5158.21</v>
      </c>
      <c r="G4" s="4">
        <v>50.48</v>
      </c>
      <c r="H4" s="94">
        <v>1236</v>
      </c>
      <c r="I4" s="7">
        <v>9739.06</v>
      </c>
      <c r="J4" s="8">
        <v>17.34</v>
      </c>
      <c r="K4" s="8">
        <v>15.81</v>
      </c>
    </row>
    <row r="5" spans="1:11" x14ac:dyDescent="0.2">
      <c r="A5" s="56" t="s">
        <v>71</v>
      </c>
      <c r="B5" s="56" t="s">
        <v>98</v>
      </c>
      <c r="C5" s="4">
        <v>13</v>
      </c>
      <c r="D5" s="93">
        <v>3007.28</v>
      </c>
      <c r="E5" s="93">
        <v>2500.25</v>
      </c>
      <c r="F5" s="4">
        <v>507.03</v>
      </c>
      <c r="G5" s="4">
        <v>16.86</v>
      </c>
      <c r="H5" s="8">
        <v>4</v>
      </c>
      <c r="I5" s="8">
        <v>717.56</v>
      </c>
      <c r="J5" s="8">
        <v>0.06</v>
      </c>
      <c r="K5" s="8">
        <v>1.1599999999999999</v>
      </c>
    </row>
    <row r="6" spans="1:11" x14ac:dyDescent="0.2">
      <c r="A6" s="56" t="s">
        <v>10</v>
      </c>
      <c r="B6" s="56" t="s">
        <v>99</v>
      </c>
      <c r="C6" s="4">
        <v>140</v>
      </c>
      <c r="D6" s="93">
        <v>994.81</v>
      </c>
      <c r="E6" s="4">
        <v>639.57000000000005</v>
      </c>
      <c r="F6" s="4">
        <v>355.24</v>
      </c>
      <c r="G6" s="4">
        <v>35.71</v>
      </c>
      <c r="H6" s="8">
        <v>490</v>
      </c>
      <c r="I6" s="7">
        <v>3527.21</v>
      </c>
      <c r="J6" s="8">
        <v>6.87</v>
      </c>
      <c r="K6" s="8">
        <v>5.73</v>
      </c>
    </row>
    <row r="7" spans="1:11" x14ac:dyDescent="0.2">
      <c r="A7" s="56" t="s">
        <v>11</v>
      </c>
      <c r="B7" s="56" t="s">
        <v>72</v>
      </c>
      <c r="C7" s="4">
        <v>6</v>
      </c>
      <c r="D7" s="4">
        <v>77.599999999999994</v>
      </c>
      <c r="E7" s="4">
        <v>56.83</v>
      </c>
      <c r="F7" s="4">
        <v>20.77</v>
      </c>
      <c r="G7" s="4">
        <v>26.77</v>
      </c>
      <c r="H7" s="8">
        <v>16</v>
      </c>
      <c r="I7" s="8">
        <v>227.15</v>
      </c>
      <c r="J7" s="8">
        <v>0.22</v>
      </c>
      <c r="K7" s="8">
        <v>0.37</v>
      </c>
    </row>
    <row r="8" spans="1:11" x14ac:dyDescent="0.2">
      <c r="A8" s="56" t="s">
        <v>12</v>
      </c>
      <c r="B8" s="56" t="s">
        <v>73</v>
      </c>
      <c r="C8" s="4">
        <v>24</v>
      </c>
      <c r="D8" s="4">
        <v>77.849999999999994</v>
      </c>
      <c r="E8" s="4">
        <v>64.12</v>
      </c>
      <c r="F8" s="4">
        <v>13.73</v>
      </c>
      <c r="G8" s="4">
        <v>17.64</v>
      </c>
      <c r="H8" s="8">
        <v>73</v>
      </c>
      <c r="I8" s="8">
        <v>1257</v>
      </c>
      <c r="J8" s="8">
        <v>1.02</v>
      </c>
      <c r="K8" s="8">
        <v>2.04</v>
      </c>
    </row>
    <row r="9" spans="1:11" x14ac:dyDescent="0.2">
      <c r="A9" s="56" t="s">
        <v>13</v>
      </c>
      <c r="B9" s="56" t="s">
        <v>74</v>
      </c>
      <c r="C9" s="4">
        <v>21</v>
      </c>
      <c r="D9" s="4">
        <v>166.25</v>
      </c>
      <c r="E9" s="4">
        <v>110.02</v>
      </c>
      <c r="F9" s="4">
        <v>56.23</v>
      </c>
      <c r="G9" s="4">
        <v>33.82</v>
      </c>
      <c r="H9" s="8">
        <v>191</v>
      </c>
      <c r="I9" s="7">
        <v>1762.78</v>
      </c>
      <c r="J9" s="8">
        <v>2.68</v>
      </c>
      <c r="K9" s="8">
        <v>2.86</v>
      </c>
    </row>
    <row r="10" spans="1:11" x14ac:dyDescent="0.2">
      <c r="A10" s="56" t="s">
        <v>14</v>
      </c>
      <c r="B10" s="56" t="s">
        <v>75</v>
      </c>
      <c r="C10" s="4">
        <v>6</v>
      </c>
      <c r="D10" s="4">
        <v>38.9</v>
      </c>
      <c r="E10" s="4">
        <v>26.72</v>
      </c>
      <c r="F10" s="4">
        <v>12.18</v>
      </c>
      <c r="G10" s="4">
        <v>31.31</v>
      </c>
      <c r="H10" s="8">
        <v>327</v>
      </c>
      <c r="I10" s="8">
        <v>1988.95</v>
      </c>
      <c r="J10" s="8">
        <v>4.59</v>
      </c>
      <c r="K10" s="8">
        <v>3.23</v>
      </c>
    </row>
    <row r="11" spans="1:11" x14ac:dyDescent="0.2">
      <c r="A11" s="56" t="s">
        <v>15</v>
      </c>
      <c r="B11" s="56" t="s">
        <v>76</v>
      </c>
      <c r="C11" s="4">
        <v>10</v>
      </c>
      <c r="D11" s="4">
        <v>148.6</v>
      </c>
      <c r="E11" s="4">
        <v>104.14</v>
      </c>
      <c r="F11" s="4">
        <v>44.46</v>
      </c>
      <c r="G11" s="4">
        <v>29.92</v>
      </c>
      <c r="H11" s="8">
        <v>48</v>
      </c>
      <c r="I11" s="8">
        <v>835.85</v>
      </c>
      <c r="J11" s="8">
        <v>0.67</v>
      </c>
      <c r="K11" s="8">
        <v>1.36</v>
      </c>
    </row>
    <row r="12" spans="1:11" x14ac:dyDescent="0.2">
      <c r="A12" s="56" t="s">
        <v>16</v>
      </c>
      <c r="B12" s="56" t="s">
        <v>77</v>
      </c>
      <c r="C12" s="4">
        <v>20</v>
      </c>
      <c r="D12" s="4">
        <v>269.97000000000003</v>
      </c>
      <c r="E12" s="4">
        <v>166.64</v>
      </c>
      <c r="F12" s="4">
        <v>103.32</v>
      </c>
      <c r="G12" s="4">
        <v>38.270000000000003</v>
      </c>
      <c r="H12" s="8">
        <v>304</v>
      </c>
      <c r="I12" s="7">
        <v>3142.95</v>
      </c>
      <c r="J12" s="8">
        <v>4.26</v>
      </c>
      <c r="K12" s="8">
        <v>5.0999999999999996</v>
      </c>
    </row>
    <row r="13" spans="1:11" x14ac:dyDescent="0.2">
      <c r="A13" s="56" t="s">
        <v>17</v>
      </c>
      <c r="B13" s="56" t="s">
        <v>78</v>
      </c>
      <c r="C13" s="4">
        <v>69</v>
      </c>
      <c r="D13" s="4">
        <v>530.52</v>
      </c>
      <c r="E13" s="4">
        <v>375.01</v>
      </c>
      <c r="F13" s="4">
        <v>155.51</v>
      </c>
      <c r="G13" s="4">
        <v>29.31</v>
      </c>
      <c r="H13" s="8">
        <v>591</v>
      </c>
      <c r="I13" s="7">
        <v>3604.99</v>
      </c>
      <c r="J13" s="8">
        <v>8.2899999999999991</v>
      </c>
      <c r="K13" s="8">
        <v>5.85</v>
      </c>
    </row>
    <row r="14" spans="1:11" x14ac:dyDescent="0.2">
      <c r="A14" s="56" t="s">
        <v>18</v>
      </c>
      <c r="B14" s="56" t="s">
        <v>79</v>
      </c>
      <c r="C14" s="4">
        <v>26</v>
      </c>
      <c r="D14" s="4">
        <v>465.74</v>
      </c>
      <c r="E14" s="4">
        <v>314.97000000000003</v>
      </c>
      <c r="F14" s="4">
        <v>150.77000000000001</v>
      </c>
      <c r="G14" s="4">
        <v>32.369999999999997</v>
      </c>
      <c r="H14" s="8">
        <v>53</v>
      </c>
      <c r="I14" s="7">
        <v>946.08</v>
      </c>
      <c r="J14" s="8">
        <v>0.74</v>
      </c>
      <c r="K14" s="8">
        <v>1.54</v>
      </c>
    </row>
    <row r="15" spans="1:11" x14ac:dyDescent="0.2">
      <c r="A15" s="56" t="s">
        <v>19</v>
      </c>
      <c r="B15" s="56" t="s">
        <v>80</v>
      </c>
      <c r="C15" s="4">
        <v>24</v>
      </c>
      <c r="D15" s="4">
        <v>221.92</v>
      </c>
      <c r="E15" s="4">
        <v>153.53</v>
      </c>
      <c r="F15" s="4">
        <v>68.39</v>
      </c>
      <c r="G15" s="4">
        <v>30.82</v>
      </c>
      <c r="H15" s="8">
        <v>67</v>
      </c>
      <c r="I15" s="8">
        <v>523.29</v>
      </c>
      <c r="J15" s="8">
        <v>0.94</v>
      </c>
      <c r="K15" s="8">
        <v>0.85</v>
      </c>
    </row>
    <row r="16" spans="1:11" x14ac:dyDescent="0.2">
      <c r="A16" s="56" t="s">
        <v>20</v>
      </c>
      <c r="B16" s="56" t="s">
        <v>81</v>
      </c>
      <c r="C16" s="4">
        <v>91</v>
      </c>
      <c r="D16" s="4">
        <v>635.5</v>
      </c>
      <c r="E16" s="4">
        <v>420.16</v>
      </c>
      <c r="F16" s="4">
        <v>215.33</v>
      </c>
      <c r="G16" s="4">
        <v>33.880000000000003</v>
      </c>
      <c r="H16" s="8">
        <v>351</v>
      </c>
      <c r="I16" s="7">
        <v>2626.92</v>
      </c>
      <c r="J16" s="8">
        <v>4.92</v>
      </c>
      <c r="K16" s="8">
        <v>4.26</v>
      </c>
    </row>
    <row r="17" spans="1:11" x14ac:dyDescent="0.2">
      <c r="A17" s="56" t="s">
        <v>21</v>
      </c>
      <c r="B17" s="56" t="s">
        <v>82</v>
      </c>
      <c r="C17" s="4">
        <v>52</v>
      </c>
      <c r="D17" s="4">
        <v>911.79</v>
      </c>
      <c r="E17" s="4">
        <v>633.22</v>
      </c>
      <c r="F17" s="4">
        <v>278.57</v>
      </c>
      <c r="G17" s="4">
        <v>30.55</v>
      </c>
      <c r="H17" s="8">
        <v>320</v>
      </c>
      <c r="I17" s="7">
        <v>3146.93</v>
      </c>
      <c r="J17" s="8">
        <v>4.49</v>
      </c>
      <c r="K17" s="8">
        <v>5.1100000000000003</v>
      </c>
    </row>
    <row r="18" spans="1:11" x14ac:dyDescent="0.2">
      <c r="A18" s="56" t="s">
        <v>22</v>
      </c>
      <c r="B18" s="56" t="s">
        <v>83</v>
      </c>
      <c r="C18" s="4">
        <v>25</v>
      </c>
      <c r="D18" s="4">
        <v>210.4</v>
      </c>
      <c r="E18" s="4">
        <v>149.44</v>
      </c>
      <c r="F18" s="4">
        <v>60.96</v>
      </c>
      <c r="G18" s="4">
        <v>28.98</v>
      </c>
      <c r="H18" s="8">
        <v>81</v>
      </c>
      <c r="I18" s="8">
        <v>939.49</v>
      </c>
      <c r="J18" s="8">
        <v>1.1399999999999999</v>
      </c>
      <c r="K18" s="8">
        <v>1.52</v>
      </c>
    </row>
    <row r="19" spans="1:11" x14ac:dyDescent="0.2">
      <c r="A19" s="56" t="s">
        <v>23</v>
      </c>
      <c r="B19" s="56" t="s">
        <v>84</v>
      </c>
      <c r="C19" s="4">
        <v>29</v>
      </c>
      <c r="D19" s="93">
        <v>3527.09</v>
      </c>
      <c r="E19" s="93">
        <v>2980.19</v>
      </c>
      <c r="F19" s="4">
        <v>546.9</v>
      </c>
      <c r="G19" s="4">
        <v>15.51</v>
      </c>
      <c r="H19" s="8">
        <v>2</v>
      </c>
      <c r="I19" s="8">
        <v>16</v>
      </c>
      <c r="J19" s="8">
        <v>0.03</v>
      </c>
      <c r="K19" s="8">
        <v>0.03</v>
      </c>
    </row>
    <row r="20" spans="1:11" x14ac:dyDescent="0.2">
      <c r="A20" s="56" t="s">
        <v>24</v>
      </c>
      <c r="B20" s="56" t="s">
        <v>85</v>
      </c>
      <c r="C20" s="4">
        <v>35</v>
      </c>
      <c r="D20" s="93">
        <v>1444.19</v>
      </c>
      <c r="E20" s="4">
        <v>1048.04</v>
      </c>
      <c r="F20" s="4">
        <v>396.15</v>
      </c>
      <c r="G20" s="4">
        <v>27.43</v>
      </c>
      <c r="H20" s="8">
        <v>14</v>
      </c>
      <c r="I20" s="8">
        <v>562.79999999999995</v>
      </c>
      <c r="J20" s="8">
        <v>0.2</v>
      </c>
      <c r="K20" s="8">
        <v>0.91</v>
      </c>
    </row>
    <row r="21" spans="1:11" x14ac:dyDescent="0.2">
      <c r="A21" s="56" t="s">
        <v>25</v>
      </c>
      <c r="B21" s="56" t="s">
        <v>86</v>
      </c>
      <c r="C21" s="4">
        <v>90</v>
      </c>
      <c r="D21" s="4">
        <v>599.65</v>
      </c>
      <c r="E21" s="4">
        <v>399.21</v>
      </c>
      <c r="F21" s="4">
        <v>200.44</v>
      </c>
      <c r="G21" s="4">
        <v>33.43</v>
      </c>
      <c r="H21" s="8">
        <v>535</v>
      </c>
      <c r="I21" s="7">
        <v>2901.91</v>
      </c>
      <c r="J21" s="8">
        <v>7.51</v>
      </c>
      <c r="K21" s="8">
        <v>4.71</v>
      </c>
    </row>
    <row r="22" spans="1:11" x14ac:dyDescent="0.2">
      <c r="A22" s="56" t="s">
        <v>26</v>
      </c>
      <c r="B22" s="56" t="s">
        <v>87</v>
      </c>
      <c r="C22" s="4">
        <v>11</v>
      </c>
      <c r="D22" s="4">
        <v>139.35</v>
      </c>
      <c r="E22" s="4">
        <v>93.03</v>
      </c>
      <c r="F22" s="4">
        <v>46.32</v>
      </c>
      <c r="G22" s="4">
        <v>33.24</v>
      </c>
      <c r="H22" s="8">
        <v>86</v>
      </c>
      <c r="I22" s="7">
        <v>1285.55</v>
      </c>
      <c r="J22" s="8">
        <v>1.21</v>
      </c>
      <c r="K22" s="8">
        <v>2.09</v>
      </c>
    </row>
    <row r="23" spans="1:11" x14ac:dyDescent="0.2">
      <c r="A23" s="56" t="s">
        <v>27</v>
      </c>
      <c r="B23" s="56" t="s">
        <v>88</v>
      </c>
      <c r="C23" s="4">
        <v>33</v>
      </c>
      <c r="D23" s="4">
        <v>328.02</v>
      </c>
      <c r="E23" s="4">
        <v>224.96</v>
      </c>
      <c r="F23" s="4">
        <v>103.06</v>
      </c>
      <c r="G23" s="4">
        <v>31.42</v>
      </c>
      <c r="H23" s="8">
        <v>154</v>
      </c>
      <c r="I23" s="7">
        <v>1777.41</v>
      </c>
      <c r="J23" s="8">
        <v>2.16</v>
      </c>
      <c r="K23" s="8">
        <v>2.89</v>
      </c>
    </row>
    <row r="24" spans="1:11" x14ac:dyDescent="0.2">
      <c r="A24" s="56" t="s">
        <v>28</v>
      </c>
      <c r="B24" s="56" t="s">
        <v>89</v>
      </c>
      <c r="C24" s="4">
        <v>4</v>
      </c>
      <c r="D24" s="4">
        <v>74.099999999999994</v>
      </c>
      <c r="E24" s="4">
        <v>52.68</v>
      </c>
      <c r="F24" s="4">
        <v>21.42</v>
      </c>
      <c r="G24" s="4">
        <v>28.91</v>
      </c>
      <c r="H24" s="8">
        <v>5</v>
      </c>
      <c r="I24" s="8">
        <v>100.95</v>
      </c>
      <c r="J24" s="8">
        <v>7.0000000000000007E-2</v>
      </c>
      <c r="K24" s="8">
        <v>0.16</v>
      </c>
    </row>
    <row r="25" spans="1:11" x14ac:dyDescent="0.2">
      <c r="A25" s="56" t="s">
        <v>29</v>
      </c>
      <c r="B25" s="56" t="s">
        <v>90</v>
      </c>
      <c r="C25" s="4">
        <v>2</v>
      </c>
      <c r="D25" s="4">
        <v>84.5</v>
      </c>
      <c r="E25" s="4">
        <v>66.95</v>
      </c>
      <c r="F25" s="4">
        <v>17.55</v>
      </c>
      <c r="G25" s="4">
        <v>20.77</v>
      </c>
      <c r="H25" s="8">
        <v>74</v>
      </c>
      <c r="I25" s="8">
        <v>2179.66</v>
      </c>
      <c r="J25" s="8">
        <v>1.04</v>
      </c>
      <c r="K25" s="8">
        <v>3.54</v>
      </c>
    </row>
    <row r="26" spans="1:11" x14ac:dyDescent="0.2">
      <c r="A26" s="6"/>
      <c r="B26" s="6"/>
      <c r="C26" s="49"/>
      <c r="D26" s="50"/>
      <c r="E26" s="50"/>
      <c r="F26" s="50"/>
      <c r="G26" s="66"/>
      <c r="H26" s="8"/>
      <c r="I26" s="7"/>
    </row>
    <row r="27" spans="1:11" x14ac:dyDescent="0.2">
      <c r="A27" s="6"/>
      <c r="B27" s="6"/>
      <c r="C27" s="49"/>
      <c r="D27" s="50"/>
      <c r="E27" s="50"/>
      <c r="F27" s="50"/>
      <c r="G27" s="66"/>
      <c r="H27" s="50"/>
      <c r="I27" s="50"/>
    </row>
    <row r="28" spans="1:11" x14ac:dyDescent="0.2">
      <c r="A28" s="6"/>
      <c r="B28" s="6"/>
      <c r="C28" s="49"/>
      <c r="D28" s="50"/>
      <c r="E28" s="50"/>
      <c r="F28" s="50"/>
      <c r="G28" s="66"/>
      <c r="H28" s="8"/>
      <c r="I28" s="7"/>
    </row>
    <row r="29" spans="1:11" x14ac:dyDescent="0.2">
      <c r="C29" s="3"/>
      <c r="D29" s="3"/>
    </row>
    <row r="30" spans="1:11" x14ac:dyDescent="0.2">
      <c r="C30" s="3"/>
      <c r="D30" s="3"/>
    </row>
    <row r="31" spans="1:11" x14ac:dyDescent="0.2">
      <c r="C31" s="3"/>
      <c r="D31" s="3"/>
    </row>
    <row r="32" spans="1:11" x14ac:dyDescent="0.2">
      <c r="C32" s="3"/>
      <c r="D32" s="3"/>
    </row>
    <row r="33" spans="3:4" x14ac:dyDescent="0.2">
      <c r="C33" s="3"/>
      <c r="D33" s="3"/>
    </row>
    <row r="34" spans="3:4" x14ac:dyDescent="0.2">
      <c r="C34" s="3"/>
      <c r="D34" s="3"/>
    </row>
    <row r="35" spans="3:4" x14ac:dyDescent="0.2">
      <c r="C35" s="3"/>
      <c r="D35" s="3"/>
    </row>
    <row r="36" spans="3:4" x14ac:dyDescent="0.2">
      <c r="C36" s="3"/>
      <c r="D36" s="3"/>
    </row>
    <row r="37" spans="3:4" x14ac:dyDescent="0.2">
      <c r="C37" s="3"/>
      <c r="D37" s="3"/>
    </row>
    <row r="38" spans="3:4" x14ac:dyDescent="0.2">
      <c r="C38" s="3"/>
      <c r="D38" s="3"/>
    </row>
  </sheetData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CUADRO DE MANDO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'CUADRO DE MANDO'!Área_de_impresión</vt:lpstr>
      <vt:lpstr>'CUADRO DE MANDO'!Títulos_a_imprimir</vt:lpstr>
      <vt:lpstr>TOTAL_FARMACIA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</dc:creator>
  <dc:description>La próxima modificación debe multiplicar por 12 todas las fórmulas de rotación</dc:description>
  <cp:lastModifiedBy>Bardaji, Sergi</cp:lastModifiedBy>
  <cp:lastPrinted>2015-11-06T09:38:46Z</cp:lastPrinted>
  <dcterms:created xsi:type="dcterms:W3CDTF">2004-07-11T11:27:45Z</dcterms:created>
  <dcterms:modified xsi:type="dcterms:W3CDTF">2017-10-29T18:48:17Z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