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 activeTab="5"/>
  </bookViews>
  <sheets>
    <sheet name="Hoja1" sheetId="1" r:id="rId1"/>
    <sheet name="Hoja2" sheetId="2" r:id="rId2"/>
    <sheet name="Hoja3" sheetId="4" r:id="rId3"/>
    <sheet name="Hoja4" sheetId="5" r:id="rId4"/>
    <sheet name="Hoja5" sheetId="6" r:id="rId5"/>
    <sheet name="El Naturalista" sheetId="7" r:id="rId6"/>
  </sheets>
  <calcPr calcId="145621"/>
</workbook>
</file>

<file path=xl/calcChain.xml><?xml version="1.0" encoding="utf-8"?>
<calcChain xmlns="http://schemas.openxmlformats.org/spreadsheetml/2006/main">
  <c r="G8" i="7" l="1"/>
  <c r="I8" i="7" s="1"/>
  <c r="G9" i="7"/>
  <c r="I9" i="7" s="1"/>
  <c r="G7" i="7"/>
  <c r="I7" i="7" s="1"/>
  <c r="I10" i="7" l="1"/>
  <c r="K10" i="7" s="1"/>
  <c r="G9" i="6"/>
  <c r="I9" i="6" s="1"/>
  <c r="G6" i="6"/>
  <c r="I6" i="6" s="1"/>
  <c r="I9" i="5"/>
  <c r="G9" i="5"/>
  <c r="I6" i="5"/>
  <c r="G6" i="5"/>
  <c r="F9" i="4"/>
  <c r="H9" i="4" s="1"/>
  <c r="F6" i="4"/>
  <c r="H6" i="4" s="1"/>
</calcChain>
</file>

<file path=xl/sharedStrings.xml><?xml version="1.0" encoding="utf-8"?>
<sst xmlns="http://schemas.openxmlformats.org/spreadsheetml/2006/main" count="86" uniqueCount="36">
  <si>
    <t>Tipo de Compra</t>
  </si>
  <si>
    <t>PICOTEO</t>
  </si>
  <si>
    <t>TRANSFER</t>
  </si>
  <si>
    <t>DIRECTO</t>
  </si>
  <si>
    <t>PVL + CC</t>
  </si>
  <si>
    <t>PVA menos descuento</t>
  </si>
  <si>
    <t>Bonificación</t>
  </si>
  <si>
    <t>IVA + RE</t>
  </si>
  <si>
    <t>Descuento Financiero</t>
  </si>
  <si>
    <t>PVL  menos descuento + CC</t>
  </si>
  <si>
    <t>PVL  menos descuento</t>
  </si>
  <si>
    <t>IVA</t>
  </si>
  <si>
    <t>RE</t>
  </si>
  <si>
    <t>Condiciones comerciales</t>
  </si>
  <si>
    <t>Impuestos</t>
  </si>
  <si>
    <t>PVL</t>
  </si>
  <si>
    <t>Cargo cooperativo</t>
  </si>
  <si>
    <t>CN</t>
  </si>
  <si>
    <t>PCF</t>
  </si>
  <si>
    <t>Unidades compradas</t>
  </si>
  <si>
    <t>PVP IVA</t>
  </si>
  <si>
    <t>Margen</t>
  </si>
  <si>
    <t>Unidades bonificadas</t>
  </si>
  <si>
    <t>PVA</t>
  </si>
  <si>
    <t>Descuento</t>
  </si>
  <si>
    <t>Tranquinatur</t>
  </si>
  <si>
    <t>Jalea real</t>
  </si>
  <si>
    <t>Jalea 1500</t>
  </si>
  <si>
    <t>12+2</t>
  </si>
  <si>
    <t>6+1</t>
  </si>
  <si>
    <t>IVA y RE</t>
  </si>
  <si>
    <t>PCF unitario</t>
  </si>
  <si>
    <t>"Devolvemos"</t>
  </si>
  <si>
    <t>PCF cápsulas</t>
  </si>
  <si>
    <t>"Nos regala"</t>
  </si>
  <si>
    <t>Desc.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</si>
</sst>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%"/>
    <numFmt numFmtId="165" formatCode="_-* #,##0.0\ &quot;€&quot;_-;\-* #,##0.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9" fontId="0" fillId="0" borderId="0" xfId="0" applyNumberFormat="1"/>
    <xf numFmtId="10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0" fillId="2" borderId="11" xfId="0" applyFill="1" applyBorder="1" applyAlignment="1">
      <alignment horizontal="center"/>
    </xf>
    <xf numFmtId="9" fontId="0" fillId="2" borderId="11" xfId="0" applyNumberFormat="1" applyFill="1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2" fillId="2" borderId="16" xfId="0" applyFont="1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2" fontId="2" fillId="2" borderId="15" xfId="0" applyNumberFormat="1" applyFont="1" applyFill="1" applyBorder="1" applyAlignment="1">
      <alignment horizontal="center"/>
    </xf>
    <xf numFmtId="0" fontId="0" fillId="2" borderId="15" xfId="0" applyFill="1" applyBorder="1"/>
    <xf numFmtId="164" fontId="0" fillId="2" borderId="15" xfId="1" applyNumberFormat="1" applyFont="1" applyFill="1" applyBorder="1"/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9" fontId="0" fillId="2" borderId="15" xfId="0" applyNumberFormat="1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10" fontId="0" fillId="0" borderId="0" xfId="0" applyNumberFormat="1"/>
    <xf numFmtId="2" fontId="0" fillId="0" borderId="0" xfId="0" applyNumberFormat="1"/>
    <xf numFmtId="0" fontId="0" fillId="0" borderId="15" xfId="0" applyBorder="1"/>
    <xf numFmtId="0" fontId="0" fillId="0" borderId="15" xfId="0" quotePrefix="1" applyBorder="1" applyAlignment="1">
      <alignment horizontal="center"/>
    </xf>
    <xf numFmtId="10" fontId="0" fillId="0" borderId="15" xfId="0" applyNumberFormat="1" applyBorder="1"/>
    <xf numFmtId="164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0" borderId="15" xfId="2" applyFont="1" applyBorder="1"/>
    <xf numFmtId="165" fontId="0" fillId="0" borderId="15" xfId="2" applyNumberFormat="1" applyFont="1" applyBorder="1"/>
    <xf numFmtId="44" fontId="0" fillId="0" borderId="15" xfId="2" applyNumberFormat="1" applyFont="1" applyBorder="1"/>
    <xf numFmtId="44" fontId="0" fillId="0" borderId="0" xfId="2" applyFont="1"/>
    <xf numFmtId="0" fontId="2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4" borderId="15" xfId="0" applyFill="1" applyBorder="1"/>
    <xf numFmtId="165" fontId="0" fillId="4" borderId="11" xfId="2" applyNumberFormat="1" applyFont="1" applyFill="1" applyBorder="1"/>
    <xf numFmtId="0" fontId="0" fillId="4" borderId="11" xfId="0" quotePrefix="1" applyFill="1" applyBorder="1" applyAlignment="1">
      <alignment horizontal="center"/>
    </xf>
    <xf numFmtId="10" fontId="0" fillId="4" borderId="11" xfId="0" applyNumberFormat="1" applyFill="1" applyBorder="1"/>
    <xf numFmtId="44" fontId="0" fillId="4" borderId="11" xfId="2" applyNumberFormat="1" applyFont="1" applyFill="1" applyBorder="1"/>
    <xf numFmtId="0" fontId="0" fillId="4" borderId="11" xfId="0" applyFill="1" applyBorder="1" applyAlignment="1">
      <alignment horizontal="center"/>
    </xf>
    <xf numFmtId="44" fontId="0" fillId="4" borderId="11" xfId="2" applyFont="1" applyFill="1" applyBorder="1"/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"/>
  <sheetViews>
    <sheetView workbookViewId="0"/>
  </sheetViews>
  <sheetFormatPr baseColWidth="10" defaultRowHeight="15" x14ac:dyDescent="0.25"/>
  <cols>
    <col min="1" max="1" width="11.42578125" style="3"/>
    <col min="2" max="2" width="14.85546875" style="3" bestFit="1" customWidth="1"/>
    <col min="3" max="3" width="25.28515625" style="3" bestFit="1" customWidth="1"/>
    <col min="4" max="5" width="21.7109375" style="3" customWidth="1"/>
    <col min="6" max="6" width="13.140625" style="3" customWidth="1"/>
    <col min="7" max="7" width="10.28515625" style="3" bestFit="1" customWidth="1"/>
    <col min="8" max="16384" width="11.42578125" style="3"/>
  </cols>
  <sheetData>
    <row r="3" spans="2:7" ht="15.75" thickBot="1" x14ac:dyDescent="0.3"/>
    <row r="4" spans="2:7" x14ac:dyDescent="0.25">
      <c r="B4" s="4" t="s">
        <v>0</v>
      </c>
      <c r="C4" s="44" t="s">
        <v>13</v>
      </c>
      <c r="D4" s="45"/>
      <c r="E4" s="45"/>
      <c r="F4" s="46"/>
      <c r="G4" s="5" t="s">
        <v>14</v>
      </c>
    </row>
    <row r="5" spans="2:7" x14ac:dyDescent="0.25">
      <c r="B5" s="6"/>
      <c r="C5" s="7"/>
      <c r="D5" s="7"/>
      <c r="E5" s="7"/>
      <c r="F5" s="7"/>
      <c r="G5" s="8"/>
    </row>
    <row r="6" spans="2:7" ht="21" x14ac:dyDescent="0.35">
      <c r="B6" s="11" t="s">
        <v>1</v>
      </c>
      <c r="C6" s="7" t="s">
        <v>4</v>
      </c>
      <c r="D6" s="7" t="s">
        <v>5</v>
      </c>
      <c r="E6" s="7" t="s">
        <v>8</v>
      </c>
      <c r="F6" s="7" t="s">
        <v>6</v>
      </c>
      <c r="G6" s="8" t="s">
        <v>7</v>
      </c>
    </row>
    <row r="7" spans="2:7" ht="21" x14ac:dyDescent="0.35">
      <c r="B7" s="11" t="s">
        <v>2</v>
      </c>
      <c r="C7" s="7" t="s">
        <v>9</v>
      </c>
      <c r="D7" s="7"/>
      <c r="E7" s="7" t="s">
        <v>8</v>
      </c>
      <c r="F7" s="7" t="s">
        <v>6</v>
      </c>
      <c r="G7" s="8" t="s">
        <v>7</v>
      </c>
    </row>
    <row r="8" spans="2:7" ht="21.75" thickBot="1" x14ac:dyDescent="0.4">
      <c r="B8" s="12" t="s">
        <v>3</v>
      </c>
      <c r="C8" s="9" t="s">
        <v>10</v>
      </c>
      <c r="D8" s="9"/>
      <c r="E8" s="9"/>
      <c r="F8" s="9" t="s">
        <v>6</v>
      </c>
      <c r="G8" s="10" t="s">
        <v>7</v>
      </c>
    </row>
  </sheetData>
  <mergeCells count="1">
    <mergeCell ref="C4:F4"/>
  </mergeCells>
  <pageMargins left="0.7" right="0.7" top="0.75" bottom="0.75" header="0.3" footer="0.3"/>
  <pageSetup paperSize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8"/>
  <sheetViews>
    <sheetView workbookViewId="0">
      <selection activeCell="B5" sqref="B5:C8"/>
    </sheetView>
  </sheetViews>
  <sheetFormatPr baseColWidth="10" defaultRowHeight="15" x14ac:dyDescent="0.25"/>
  <sheetData>
    <row r="5" spans="2:3" x14ac:dyDescent="0.25">
      <c r="B5" s="36" t="s">
        <v>11</v>
      </c>
      <c r="C5" s="36" t="s">
        <v>12</v>
      </c>
    </row>
    <row r="6" spans="2:3" x14ac:dyDescent="0.25">
      <c r="B6" s="1">
        <v>0.04</v>
      </c>
      <c r="C6" s="2">
        <v>5.0000000000000001E-3</v>
      </c>
    </row>
    <row r="7" spans="2:3" x14ac:dyDescent="0.25">
      <c r="B7" s="37">
        <v>0.1</v>
      </c>
      <c r="C7" s="38">
        <v>1.4E-2</v>
      </c>
    </row>
    <row r="8" spans="2:3" x14ac:dyDescent="0.25">
      <c r="B8" s="43">
        <v>0.21</v>
      </c>
      <c r="C8" s="43">
        <v>5.1999999999999998E-2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9"/>
  <sheetViews>
    <sheetView workbookViewId="0">
      <selection activeCell="A8" sqref="A8:H9"/>
    </sheetView>
  </sheetViews>
  <sheetFormatPr baseColWidth="10" defaultRowHeight="15" x14ac:dyDescent="0.25"/>
  <cols>
    <col min="1" max="2" width="11.42578125" style="3"/>
    <col min="3" max="3" width="6.28515625" style="3" customWidth="1"/>
    <col min="4" max="4" width="17.140625" style="3" bestFit="1" customWidth="1"/>
    <col min="5" max="5" width="8.140625" style="3" bestFit="1" customWidth="1"/>
    <col min="6" max="6" width="21.7109375" style="3" customWidth="1"/>
    <col min="7" max="7" width="13.140625" style="3" customWidth="1"/>
    <col min="8" max="8" width="10.28515625" style="3" bestFit="1" customWidth="1"/>
    <col min="9" max="16384" width="11.42578125" style="3"/>
  </cols>
  <sheetData>
    <row r="4" spans="1:8" ht="15.75" thickBot="1" x14ac:dyDescent="0.3"/>
    <row r="5" spans="1:8" ht="31.5" customHeight="1" thickBot="1" x14ac:dyDescent="0.3">
      <c r="A5" s="17" t="s">
        <v>17</v>
      </c>
      <c r="B5" s="18" t="s">
        <v>19</v>
      </c>
      <c r="C5" s="19" t="s">
        <v>15</v>
      </c>
      <c r="D5" s="19" t="s">
        <v>16</v>
      </c>
      <c r="E5" s="19" t="s">
        <v>7</v>
      </c>
      <c r="F5" s="24" t="s">
        <v>18</v>
      </c>
      <c r="G5" s="25" t="s">
        <v>20</v>
      </c>
      <c r="H5" s="26" t="s">
        <v>21</v>
      </c>
    </row>
    <row r="6" spans="1:8" x14ac:dyDescent="0.25">
      <c r="A6" s="13">
        <v>659941</v>
      </c>
      <c r="B6" s="13">
        <v>1</v>
      </c>
      <c r="C6" s="13">
        <v>5.47</v>
      </c>
      <c r="D6" s="14">
        <v>0.02</v>
      </c>
      <c r="E6" s="15">
        <v>4.4999999999999998E-2</v>
      </c>
      <c r="F6" s="27">
        <f>+C6*(1+D6)*(1+E6)</f>
        <v>5.8304729999999996</v>
      </c>
      <c r="G6" s="28">
        <v>8.5399999999999991</v>
      </c>
      <c r="H6" s="29">
        <f>+(G6-F6)/G6</f>
        <v>0.31727482435597187</v>
      </c>
    </row>
    <row r="7" spans="1:8" ht="15.75" thickBot="1" x14ac:dyDescent="0.3"/>
    <row r="8" spans="1:8" ht="30.75" thickBot="1" x14ac:dyDescent="0.3">
      <c r="A8" s="17" t="s">
        <v>17</v>
      </c>
      <c r="B8" s="18" t="s">
        <v>19</v>
      </c>
      <c r="C8" s="19" t="s">
        <v>15</v>
      </c>
      <c r="D8" s="19" t="s">
        <v>16</v>
      </c>
      <c r="E8" s="19" t="s">
        <v>7</v>
      </c>
      <c r="F8" s="24" t="s">
        <v>18</v>
      </c>
      <c r="G8" s="25" t="s">
        <v>20</v>
      </c>
      <c r="H8" s="26" t="s">
        <v>21</v>
      </c>
    </row>
    <row r="9" spans="1:8" x14ac:dyDescent="0.25">
      <c r="A9" s="13">
        <v>891291</v>
      </c>
      <c r="B9" s="13">
        <v>1</v>
      </c>
      <c r="C9" s="13">
        <v>34.51</v>
      </c>
      <c r="D9" s="14">
        <v>0.02</v>
      </c>
      <c r="E9" s="15">
        <v>4.4999999999999998E-2</v>
      </c>
      <c r="F9" s="27">
        <f>+C9*(1+D9)*(1+E9)</f>
        <v>36.78420899999999</v>
      </c>
      <c r="G9" s="28">
        <v>53.87</v>
      </c>
      <c r="H9" s="29">
        <f>+(G9-F9)/G9</f>
        <v>0.31716708743270855</v>
      </c>
    </row>
  </sheetData>
  <pageMargins left="0.7" right="0.7" top="0.75" bottom="0.75" header="0.3" footer="0.3"/>
  <pageSetup paperSize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9"/>
  <sheetViews>
    <sheetView workbookViewId="0">
      <selection activeCell="A8" sqref="A8:I9"/>
    </sheetView>
  </sheetViews>
  <sheetFormatPr baseColWidth="10" defaultRowHeight="15" x14ac:dyDescent="0.25"/>
  <cols>
    <col min="1" max="3" width="11.42578125" style="3"/>
    <col min="4" max="4" width="6.5703125" style="3" customWidth="1"/>
    <col min="5" max="5" width="17.140625" style="3" bestFit="1" customWidth="1"/>
    <col min="6" max="6" width="8.140625" style="3" bestFit="1" customWidth="1"/>
    <col min="7" max="7" width="21.7109375" style="3" customWidth="1"/>
    <col min="8" max="8" width="13.140625" style="3" customWidth="1"/>
    <col min="9" max="9" width="10.28515625" style="3" bestFit="1" customWidth="1"/>
    <col min="10" max="16384" width="11.42578125" style="3"/>
  </cols>
  <sheetData>
    <row r="4" spans="1:9" ht="15.75" thickBot="1" x14ac:dyDescent="0.3"/>
    <row r="5" spans="1:9" ht="31.5" customHeight="1" x14ac:dyDescent="0.25">
      <c r="A5" s="30" t="s">
        <v>17</v>
      </c>
      <c r="B5" s="31" t="s">
        <v>19</v>
      </c>
      <c r="C5" s="31" t="s">
        <v>22</v>
      </c>
      <c r="D5" s="32" t="s">
        <v>15</v>
      </c>
      <c r="E5" s="32" t="s">
        <v>16</v>
      </c>
      <c r="F5" s="32" t="s">
        <v>7</v>
      </c>
      <c r="G5" s="24" t="s">
        <v>18</v>
      </c>
      <c r="H5" s="25" t="s">
        <v>20</v>
      </c>
      <c r="I5" s="26" t="s">
        <v>21</v>
      </c>
    </row>
    <row r="6" spans="1:9" x14ac:dyDescent="0.25">
      <c r="A6" s="33">
        <v>659941</v>
      </c>
      <c r="B6" s="33">
        <v>10</v>
      </c>
      <c r="C6" s="33">
        <v>1</v>
      </c>
      <c r="D6" s="33">
        <v>5.47</v>
      </c>
      <c r="E6" s="34">
        <v>0.02</v>
      </c>
      <c r="F6" s="35">
        <v>4.4999999999999998E-2</v>
      </c>
      <c r="G6" s="27">
        <f>+D6*B6*(1+E6)*(1+F6)</f>
        <v>58.304729999999992</v>
      </c>
      <c r="H6" s="28">
        <v>8.5399999999999991</v>
      </c>
      <c r="I6" s="29">
        <f>+((H6*(B6+C6)-G6)/(H6*(B6+C6)))</f>
        <v>0.37934074941451995</v>
      </c>
    </row>
    <row r="7" spans="1:9" ht="15.75" thickBot="1" x14ac:dyDescent="0.3"/>
    <row r="8" spans="1:9" ht="30.75" thickBot="1" x14ac:dyDescent="0.3">
      <c r="A8" s="17" t="s">
        <v>17</v>
      </c>
      <c r="B8" s="18" t="s">
        <v>19</v>
      </c>
      <c r="C8" s="31" t="s">
        <v>22</v>
      </c>
      <c r="D8" s="19" t="s">
        <v>15</v>
      </c>
      <c r="E8" s="19" t="s">
        <v>16</v>
      </c>
      <c r="F8" s="19" t="s">
        <v>7</v>
      </c>
      <c r="G8" s="21" t="s">
        <v>18</v>
      </c>
      <c r="H8" s="25" t="s">
        <v>20</v>
      </c>
      <c r="I8" s="26" t="s">
        <v>21</v>
      </c>
    </row>
    <row r="9" spans="1:9" x14ac:dyDescent="0.25">
      <c r="A9" s="13">
        <v>891291</v>
      </c>
      <c r="B9" s="13">
        <v>10</v>
      </c>
      <c r="C9" s="13">
        <v>1</v>
      </c>
      <c r="D9" s="13">
        <v>34.51</v>
      </c>
      <c r="E9" s="14">
        <v>0.02</v>
      </c>
      <c r="F9" s="15">
        <v>4.4999999999999998E-2</v>
      </c>
      <c r="G9" s="16">
        <f>+D9*B9*(1+E9)*(1+F9)</f>
        <v>367.84208999999993</v>
      </c>
      <c r="H9" s="28">
        <v>53.87</v>
      </c>
      <c r="I9" s="29">
        <f>+((H9*(B9+C9)-G9)/(H9*(B9+C9)))</f>
        <v>0.37924280675700767</v>
      </c>
    </row>
  </sheetData>
  <pageMargins left="0.7" right="0.7" top="0.75" bottom="0.75" header="0.3" footer="0.3"/>
  <pageSetup paperSize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9"/>
  <sheetViews>
    <sheetView workbookViewId="0">
      <selection activeCell="A8" sqref="A8:I9"/>
    </sheetView>
  </sheetViews>
  <sheetFormatPr baseColWidth="10" defaultRowHeight="15" x14ac:dyDescent="0.25"/>
  <cols>
    <col min="1" max="3" width="11.42578125" style="3"/>
    <col min="4" max="4" width="6.5703125" style="3" customWidth="1"/>
    <col min="5" max="5" width="17.140625" style="3" bestFit="1" customWidth="1"/>
    <col min="6" max="6" width="8.140625" style="3" bestFit="1" customWidth="1"/>
    <col min="7" max="7" width="21.7109375" style="3" customWidth="1"/>
    <col min="8" max="8" width="13.140625" style="3" customWidth="1"/>
    <col min="9" max="9" width="10.28515625" style="3" bestFit="1" customWidth="1"/>
    <col min="10" max="16384" width="11.42578125" style="3"/>
  </cols>
  <sheetData>
    <row r="4" spans="1:9" ht="15.75" thickBot="1" x14ac:dyDescent="0.3"/>
    <row r="5" spans="1:9" ht="31.5" customHeight="1" thickBot="1" x14ac:dyDescent="0.3">
      <c r="A5" s="17" t="s">
        <v>17</v>
      </c>
      <c r="B5" s="18" t="s">
        <v>19</v>
      </c>
      <c r="C5" s="18" t="s">
        <v>22</v>
      </c>
      <c r="D5" s="19" t="s">
        <v>23</v>
      </c>
      <c r="E5" s="19" t="s">
        <v>24</v>
      </c>
      <c r="F5" s="19" t="s">
        <v>7</v>
      </c>
      <c r="G5" s="21" t="s">
        <v>18</v>
      </c>
      <c r="H5" s="25" t="s">
        <v>20</v>
      </c>
      <c r="I5" s="26" t="s">
        <v>21</v>
      </c>
    </row>
    <row r="6" spans="1:9" x14ac:dyDescent="0.25">
      <c r="A6" s="13">
        <v>659941</v>
      </c>
      <c r="B6" s="13">
        <v>10</v>
      </c>
      <c r="C6" s="13"/>
      <c r="D6" s="13">
        <v>5.92</v>
      </c>
      <c r="E6" s="20">
        <v>7.0000000000000007E-2</v>
      </c>
      <c r="F6" s="15">
        <v>4.4999999999999998E-2</v>
      </c>
      <c r="G6" s="16">
        <f>+D6*B6*(1-E6)*(1+F6)</f>
        <v>57.533519999999996</v>
      </c>
      <c r="H6" s="28">
        <v>8.5399999999999991</v>
      </c>
      <c r="I6" s="29">
        <f>+((H6*(B6+C6)-G6)/(H6*(B6+C6)))</f>
        <v>0.3263053864168618</v>
      </c>
    </row>
    <row r="7" spans="1:9" ht="15.75" thickBot="1" x14ac:dyDescent="0.3"/>
    <row r="8" spans="1:9" ht="30.75" thickBot="1" x14ac:dyDescent="0.3">
      <c r="A8" s="17" t="s">
        <v>17</v>
      </c>
      <c r="B8" s="18" t="s">
        <v>19</v>
      </c>
      <c r="C8" s="18" t="s">
        <v>22</v>
      </c>
      <c r="D8" s="19" t="s">
        <v>23</v>
      </c>
      <c r="E8" s="19" t="s">
        <v>24</v>
      </c>
      <c r="F8" s="19" t="s">
        <v>7</v>
      </c>
      <c r="G8" s="24" t="s">
        <v>18</v>
      </c>
      <c r="H8" s="22" t="s">
        <v>20</v>
      </c>
      <c r="I8" s="23" t="s">
        <v>21</v>
      </c>
    </row>
    <row r="9" spans="1:9" x14ac:dyDescent="0.25">
      <c r="A9" s="13">
        <v>891291</v>
      </c>
      <c r="B9" s="13">
        <v>10</v>
      </c>
      <c r="C9" s="13"/>
      <c r="D9" s="13">
        <v>37.35</v>
      </c>
      <c r="E9" s="20">
        <v>7.0000000000000007E-2</v>
      </c>
      <c r="F9" s="15">
        <v>4.4999999999999998E-2</v>
      </c>
      <c r="G9" s="27">
        <f>+D9*B9*(1-E9)*(1+F9)</f>
        <v>362.98597499999994</v>
      </c>
      <c r="H9" s="28">
        <v>53.87</v>
      </c>
      <c r="I9" s="29">
        <f>+((H9*(B9+C9)-G9)/(H9*(B9+C9)))</f>
        <v>0.32618159457954338</v>
      </c>
    </row>
  </sheetData>
  <pageMargins left="0.7" right="0.7" top="0.75" bottom="0.75" header="0.3" footer="0.3"/>
  <pageSetup paperSize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10"/>
  <sheetViews>
    <sheetView showGridLines="0" tabSelected="1" workbookViewId="0">
      <selection activeCell="C6" sqref="C6:K10"/>
    </sheetView>
  </sheetViews>
  <sheetFormatPr baseColWidth="10" defaultRowHeight="15" x14ac:dyDescent="0.25"/>
  <cols>
    <col min="2" max="2" width="9.85546875" customWidth="1"/>
    <col min="3" max="3" width="14.28515625" customWidth="1"/>
    <col min="4" max="4" width="8.42578125" bestFit="1" customWidth="1"/>
    <col min="5" max="5" width="11.85546875" bestFit="1" customWidth="1"/>
    <col min="6" max="6" width="8.140625" bestFit="1" customWidth="1"/>
    <col min="7" max="7" width="11.7109375" bestFit="1" customWidth="1"/>
    <col min="8" max="8" width="10.7109375" customWidth="1"/>
    <col min="9" max="9" width="8.42578125" bestFit="1" customWidth="1"/>
    <col min="10" max="10" width="8.7109375" customWidth="1"/>
    <col min="11" max="11" width="9" customWidth="1"/>
  </cols>
  <sheetData>
    <row r="5" spans="3:14" ht="15.75" thickBot="1" x14ac:dyDescent="0.3"/>
    <row r="6" spans="3:14" s="51" customFormat="1" ht="30.75" thickBot="1" x14ac:dyDescent="0.3">
      <c r="C6" s="53" t="s">
        <v>35</v>
      </c>
      <c r="D6" s="54" t="s">
        <v>15</v>
      </c>
      <c r="E6" s="54" t="s">
        <v>6</v>
      </c>
      <c r="F6" s="54" t="s">
        <v>30</v>
      </c>
      <c r="G6" s="54" t="s">
        <v>31</v>
      </c>
      <c r="H6" s="55" t="s">
        <v>32</v>
      </c>
      <c r="I6" s="55"/>
      <c r="J6" s="54" t="s">
        <v>34</v>
      </c>
      <c r="K6" s="56" t="s">
        <v>33</v>
      </c>
    </row>
    <row r="7" spans="3:14" x14ac:dyDescent="0.25">
      <c r="C7" s="57" t="s">
        <v>25</v>
      </c>
      <c r="D7" s="58">
        <v>12</v>
      </c>
      <c r="E7" s="59" t="s">
        <v>28</v>
      </c>
      <c r="F7" s="60">
        <v>0.114</v>
      </c>
      <c r="G7" s="61">
        <f>+(D7*M7*(1+F7))/(M7+N7)</f>
        <v>11.458285714285717</v>
      </c>
      <c r="H7" s="62">
        <v>6</v>
      </c>
      <c r="I7" s="63">
        <f>+H7*G7</f>
        <v>68.749714285714305</v>
      </c>
      <c r="M7">
        <v>12</v>
      </c>
      <c r="N7">
        <v>2</v>
      </c>
    </row>
    <row r="8" spans="3:14" x14ac:dyDescent="0.25">
      <c r="C8" s="40" t="s">
        <v>26</v>
      </c>
      <c r="D8" s="48">
        <v>4</v>
      </c>
      <c r="E8" s="41" t="s">
        <v>29</v>
      </c>
      <c r="F8" s="42">
        <v>0.114</v>
      </c>
      <c r="G8" s="49">
        <f>+(D8*M8*(1+F8))/(M8+N8)</f>
        <v>3.8194285714285718</v>
      </c>
      <c r="H8" s="52">
        <v>3</v>
      </c>
      <c r="I8" s="47">
        <f t="shared" ref="I8:I9" si="0">+H8*G8</f>
        <v>11.458285714285715</v>
      </c>
      <c r="M8">
        <v>6</v>
      </c>
      <c r="N8">
        <v>1</v>
      </c>
    </row>
    <row r="9" spans="3:14" x14ac:dyDescent="0.25">
      <c r="C9" s="57" t="s">
        <v>27</v>
      </c>
      <c r="D9" s="58">
        <v>10</v>
      </c>
      <c r="E9" s="59" t="s">
        <v>29</v>
      </c>
      <c r="F9" s="60">
        <v>0.114</v>
      </c>
      <c r="G9" s="61">
        <f>+(D9*M9*(1+F9))/(M9+N9)</f>
        <v>9.5485714285714298</v>
      </c>
      <c r="H9" s="62">
        <v>1</v>
      </c>
      <c r="I9" s="63">
        <f t="shared" si="0"/>
        <v>9.5485714285714298</v>
      </c>
      <c r="M9">
        <v>6</v>
      </c>
      <c r="N9">
        <v>1</v>
      </c>
    </row>
    <row r="10" spans="3:14" x14ac:dyDescent="0.25">
      <c r="H10" s="50"/>
      <c r="I10" s="50">
        <f>+SUM(I7:I9)</f>
        <v>89.756571428571462</v>
      </c>
      <c r="J10">
        <v>12</v>
      </c>
      <c r="K10" s="39">
        <f>+I10/J10</f>
        <v>7.4797142857142882</v>
      </c>
    </row>
  </sheetData>
  <mergeCells count="1">
    <mergeCell ref="H6:I6"/>
  </mergeCells>
  <pageMargins left="0.7" right="0.7" top="0.75" bottom="0.75" header="0.3" footer="0.3"/>
  <pageSetup paperSize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El Naturalista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 Bardaji</dc:creator>
  <cp:lastModifiedBy>Sergi Bardaji</cp:lastModifiedBy>
  <dcterms:created xsi:type="dcterms:W3CDTF">2016-02-15T20:17:04Z</dcterms:created>
  <dcterms:modified xsi:type="dcterms:W3CDTF">2018-02-01T17:52:03Z</dcterms:modified>
</cp:coreProperties>
</file>