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0" windowWidth="15600" windowHeight="7530" tabRatio="660"/>
  </bookViews>
  <sheets>
    <sheet name="CUADRO DE MANDO" sheetId="1" r:id="rId1"/>
    <sheet name="ENERO" sheetId="26" r:id="rId2"/>
    <sheet name="FEBRERO" sheetId="27" r:id="rId3"/>
    <sheet name="MARZO" sheetId="28" r:id="rId4"/>
    <sheet name="ABRIL" sheetId="29" r:id="rId5"/>
    <sheet name="MAYO" sheetId="30" r:id="rId6"/>
    <sheet name="JUNIO" sheetId="31" r:id="rId7"/>
    <sheet name="JULIO" sheetId="32" r:id="rId8"/>
    <sheet name="AGOSTO" sheetId="33" r:id="rId9"/>
    <sheet name="SEPTIEMBRE" sheetId="34" r:id="rId10"/>
    <sheet name="OCTUBRE" sheetId="35" r:id="rId11"/>
    <sheet name="NOVIEMBRE" sheetId="36" r:id="rId12"/>
    <sheet name="DICIEMBRE" sheetId="37" r:id="rId13"/>
  </sheets>
  <definedNames>
    <definedName name="_xlnm.Print_Area" localSheetId="0">'CUADRO DE MANDO'!$A$2:$X$263</definedName>
    <definedName name="_xlnm.Print_Titles" localSheetId="0">'CUADRO DE MANDO'!$A:$A,'CUADRO DE MANDO'!$2:$2</definedName>
    <definedName name="TOTAL_FARMACIA">'CUADRO DE MANDO'!$A$253:$N$262</definedName>
  </definedNames>
  <calcPr calcId="145621"/>
</workbook>
</file>

<file path=xl/calcChain.xml><?xml version="1.0" encoding="utf-8"?>
<calcChain xmlns="http://schemas.openxmlformats.org/spreadsheetml/2006/main">
  <c r="B4" i="1" l="1"/>
  <c r="I27" i="27" l="1"/>
  <c r="H27" i="27"/>
  <c r="I27" i="28"/>
  <c r="H27" i="28"/>
  <c r="I27" i="29"/>
  <c r="H27" i="29"/>
  <c r="I27" i="30"/>
  <c r="H27" i="30"/>
  <c r="I27" i="31"/>
  <c r="H27" i="31"/>
  <c r="I27" i="32"/>
  <c r="H27" i="32"/>
  <c r="I27" i="33"/>
  <c r="H27" i="33"/>
  <c r="I27" i="34"/>
  <c r="H27" i="34"/>
  <c r="I27" i="35"/>
  <c r="H27" i="35"/>
  <c r="I27" i="36"/>
  <c r="H27" i="36"/>
  <c r="I27" i="37"/>
  <c r="H27" i="37"/>
  <c r="H27" i="26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4" i="27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4" i="29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4" i="31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4" i="32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4" i="33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G4" i="34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G4" i="36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  <c r="G4" i="37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5" i="26"/>
  <c r="G4" i="26"/>
  <c r="G3" i="27"/>
  <c r="G3" i="28"/>
  <c r="G3" i="29"/>
  <c r="G3" i="30"/>
  <c r="G3" i="31"/>
  <c r="G3" i="32"/>
  <c r="G3" i="33"/>
  <c r="G3" i="34"/>
  <c r="G3" i="35"/>
  <c r="G3" i="36"/>
  <c r="G3" i="37"/>
  <c r="G3" i="26"/>
  <c r="F27" i="27"/>
  <c r="G27" i="27" s="1"/>
  <c r="E27" i="27"/>
  <c r="D27" i="27"/>
  <c r="F27" i="28"/>
  <c r="G27" i="28" s="1"/>
  <c r="E27" i="28"/>
  <c r="D27" i="28"/>
  <c r="F27" i="29"/>
  <c r="G27" i="29" s="1"/>
  <c r="E27" i="29"/>
  <c r="D27" i="29"/>
  <c r="F27" i="30"/>
  <c r="G27" i="30" s="1"/>
  <c r="E27" i="30"/>
  <c r="D27" i="30"/>
  <c r="F27" i="31"/>
  <c r="G27" i="31" s="1"/>
  <c r="E27" i="31"/>
  <c r="D27" i="31"/>
  <c r="F27" i="32"/>
  <c r="G27" i="32" s="1"/>
  <c r="E27" i="32"/>
  <c r="D27" i="32"/>
  <c r="F27" i="33"/>
  <c r="G27" i="33" s="1"/>
  <c r="E27" i="33"/>
  <c r="D27" i="33"/>
  <c r="F27" i="34"/>
  <c r="G27" i="34" s="1"/>
  <c r="E27" i="34"/>
  <c r="D27" i="34"/>
  <c r="F27" i="35"/>
  <c r="G27" i="35" s="1"/>
  <c r="E27" i="35"/>
  <c r="D27" i="35"/>
  <c r="F27" i="36"/>
  <c r="G27" i="36" s="1"/>
  <c r="E27" i="36"/>
  <c r="D27" i="36"/>
  <c r="F27" i="37"/>
  <c r="G27" i="37" s="1"/>
  <c r="E27" i="37"/>
  <c r="D27" i="37"/>
  <c r="C27" i="27"/>
  <c r="C27" i="28"/>
  <c r="C27" i="29"/>
  <c r="C27" i="30"/>
  <c r="C27" i="31"/>
  <c r="C27" i="32"/>
  <c r="C27" i="33"/>
  <c r="C27" i="34"/>
  <c r="C27" i="35"/>
  <c r="C27" i="36"/>
  <c r="C27" i="37"/>
  <c r="C27" i="26"/>
  <c r="J246" i="1" l="1"/>
  <c r="J236" i="1"/>
  <c r="J224" i="1"/>
  <c r="J214" i="1"/>
  <c r="J204" i="1"/>
  <c r="J194" i="1"/>
  <c r="J184" i="1"/>
  <c r="J174" i="1"/>
  <c r="J164" i="1"/>
  <c r="J154" i="1"/>
  <c r="J142" i="1"/>
  <c r="J132" i="1"/>
  <c r="J120" i="1"/>
  <c r="J108" i="1"/>
  <c r="J96" i="1"/>
  <c r="J86" i="1"/>
  <c r="J76" i="1"/>
  <c r="J66" i="1"/>
  <c r="J56" i="1"/>
  <c r="J44" i="1"/>
  <c r="J34" i="1"/>
  <c r="J26" i="1"/>
  <c r="J16" i="1"/>
  <c r="I3" i="26" l="1"/>
  <c r="I27" i="26" s="1"/>
  <c r="F6" i="26"/>
  <c r="E6" i="26"/>
  <c r="E27" i="26" s="1"/>
  <c r="D6" i="26"/>
  <c r="D27" i="26" s="1"/>
  <c r="G6" i="26" l="1"/>
  <c r="F27" i="26"/>
  <c r="G27" i="26" s="1"/>
  <c r="J175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I165" i="1"/>
  <c r="H165" i="1"/>
  <c r="G165" i="1"/>
  <c r="F165" i="1"/>
  <c r="E165" i="1"/>
  <c r="D165" i="1"/>
  <c r="C165" i="1"/>
  <c r="B165" i="1"/>
  <c r="M164" i="1"/>
  <c r="L164" i="1"/>
  <c r="K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C248" i="1" l="1"/>
  <c r="C238" i="1"/>
  <c r="C226" i="1"/>
  <c r="C216" i="1"/>
  <c r="C206" i="1"/>
  <c r="C196" i="1"/>
  <c r="C186" i="1"/>
  <c r="C176" i="1"/>
  <c r="C156" i="1"/>
  <c r="C144" i="1"/>
  <c r="C134" i="1"/>
  <c r="C122" i="1"/>
  <c r="C110" i="1"/>
  <c r="C88" i="1"/>
  <c r="C78" i="1"/>
  <c r="C68" i="1"/>
  <c r="C58" i="1"/>
  <c r="C46" i="1"/>
  <c r="C36" i="1"/>
  <c r="C28" i="1"/>
  <c r="C18" i="1"/>
  <c r="C245" i="1"/>
  <c r="C244" i="1"/>
  <c r="C235" i="1"/>
  <c r="C234" i="1"/>
  <c r="C223" i="1"/>
  <c r="C222" i="1"/>
  <c r="C213" i="1"/>
  <c r="C212" i="1"/>
  <c r="C203" i="1"/>
  <c r="C202" i="1"/>
  <c r="C193" i="1"/>
  <c r="C192" i="1"/>
  <c r="C183" i="1"/>
  <c r="C182" i="1"/>
  <c r="C173" i="1"/>
  <c r="C172" i="1"/>
  <c r="C178" i="1" s="1"/>
  <c r="C153" i="1"/>
  <c r="C152" i="1"/>
  <c r="C141" i="1"/>
  <c r="C140" i="1"/>
  <c r="C131" i="1"/>
  <c r="C130" i="1"/>
  <c r="C119" i="1"/>
  <c r="C118" i="1"/>
  <c r="C107" i="1"/>
  <c r="C106" i="1"/>
  <c r="C95" i="1"/>
  <c r="C94" i="1"/>
  <c r="C85" i="1"/>
  <c r="C84" i="1"/>
  <c r="C75" i="1"/>
  <c r="C74" i="1"/>
  <c r="C65" i="1"/>
  <c r="C64" i="1"/>
  <c r="C55" i="1"/>
  <c r="C54" i="1"/>
  <c r="C43" i="1"/>
  <c r="C42" i="1"/>
  <c r="C33" i="1"/>
  <c r="C32" i="1"/>
  <c r="C25" i="1"/>
  <c r="C24" i="1"/>
  <c r="C15" i="1"/>
  <c r="C14" i="1"/>
  <c r="C8" i="1" l="1"/>
  <c r="C5" i="1"/>
  <c r="C255" i="1" s="1"/>
  <c r="C4" i="1"/>
  <c r="C254" i="1" s="1"/>
  <c r="J6" i="1" l="1"/>
  <c r="H6" i="1" l="1"/>
  <c r="H16" i="1"/>
  <c r="H26" i="1"/>
  <c r="H34" i="1"/>
  <c r="H44" i="1"/>
  <c r="H56" i="1"/>
  <c r="H66" i="1"/>
  <c r="H76" i="1"/>
  <c r="H86" i="1"/>
  <c r="H96" i="1"/>
  <c r="H108" i="1"/>
  <c r="H120" i="1"/>
  <c r="H132" i="1"/>
  <c r="H142" i="1"/>
  <c r="H154" i="1"/>
  <c r="H174" i="1"/>
  <c r="H184" i="1"/>
  <c r="H194" i="1"/>
  <c r="H204" i="1"/>
  <c r="H214" i="1"/>
  <c r="H224" i="1"/>
  <c r="H236" i="1"/>
  <c r="H246" i="1"/>
  <c r="M6" i="1"/>
  <c r="M16" i="1"/>
  <c r="M14" i="1"/>
  <c r="M26" i="1"/>
  <c r="M34" i="1"/>
  <c r="M44" i="1"/>
  <c r="M56" i="1"/>
  <c r="M66" i="1"/>
  <c r="M76" i="1"/>
  <c r="M86" i="1"/>
  <c r="M84" i="1"/>
  <c r="M96" i="1"/>
  <c r="M108" i="1"/>
  <c r="M120" i="1"/>
  <c r="M132" i="1"/>
  <c r="M142" i="1"/>
  <c r="M140" i="1"/>
  <c r="M154" i="1"/>
  <c r="M174" i="1"/>
  <c r="M184" i="1"/>
  <c r="M194" i="1"/>
  <c r="M204" i="1"/>
  <c r="M214" i="1"/>
  <c r="M224" i="1"/>
  <c r="M236" i="1"/>
  <c r="M246" i="1"/>
  <c r="M4" i="1"/>
  <c r="M24" i="1"/>
  <c r="M32" i="1"/>
  <c r="M42" i="1"/>
  <c r="M54" i="1"/>
  <c r="M64" i="1"/>
  <c r="M74" i="1"/>
  <c r="M94" i="1"/>
  <c r="M106" i="1"/>
  <c r="M118" i="1"/>
  <c r="M130" i="1"/>
  <c r="M134" i="1"/>
  <c r="M152" i="1"/>
  <c r="M172" i="1"/>
  <c r="M182" i="1"/>
  <c r="M192" i="1"/>
  <c r="M202" i="1"/>
  <c r="M212" i="1"/>
  <c r="M222" i="1"/>
  <c r="M234" i="1"/>
  <c r="M244" i="1"/>
  <c r="L6" i="1"/>
  <c r="L16" i="1"/>
  <c r="L26" i="1"/>
  <c r="L34" i="1"/>
  <c r="L44" i="1"/>
  <c r="L56" i="1"/>
  <c r="L66" i="1"/>
  <c r="L76" i="1"/>
  <c r="L86" i="1"/>
  <c r="L96" i="1"/>
  <c r="L94" i="1"/>
  <c r="L108" i="1"/>
  <c r="L120" i="1"/>
  <c r="L132" i="1"/>
  <c r="L142" i="1"/>
  <c r="L154" i="1"/>
  <c r="L174" i="1"/>
  <c r="L184" i="1"/>
  <c r="L194" i="1"/>
  <c r="L204" i="1"/>
  <c r="L214" i="1"/>
  <c r="L224" i="1"/>
  <c r="L236" i="1"/>
  <c r="L246" i="1"/>
  <c r="L4" i="1"/>
  <c r="L14" i="1"/>
  <c r="L18" i="1"/>
  <c r="L24" i="1"/>
  <c r="L32" i="1"/>
  <c r="L42" i="1"/>
  <c r="L46" i="1"/>
  <c r="L54" i="1"/>
  <c r="L64" i="1"/>
  <c r="L74" i="1"/>
  <c r="L84" i="1"/>
  <c r="L106" i="1"/>
  <c r="L118" i="1"/>
  <c r="L130" i="1"/>
  <c r="L140" i="1"/>
  <c r="L152" i="1"/>
  <c r="L172" i="1"/>
  <c r="L182" i="1"/>
  <c r="L192" i="1"/>
  <c r="L202" i="1"/>
  <c r="L212" i="1"/>
  <c r="L222" i="1"/>
  <c r="L234" i="1"/>
  <c r="L244" i="1"/>
  <c r="K6" i="1"/>
  <c r="K16" i="1"/>
  <c r="K26" i="1"/>
  <c r="K34" i="1"/>
  <c r="K44" i="1"/>
  <c r="K56" i="1"/>
  <c r="K66" i="1"/>
  <c r="K76" i="1"/>
  <c r="K86" i="1"/>
  <c r="K96" i="1"/>
  <c r="K108" i="1"/>
  <c r="K120" i="1"/>
  <c r="K132" i="1"/>
  <c r="K142" i="1"/>
  <c r="K154" i="1"/>
  <c r="K174" i="1"/>
  <c r="K184" i="1"/>
  <c r="K194" i="1"/>
  <c r="K204" i="1"/>
  <c r="K214" i="1"/>
  <c r="K212" i="1"/>
  <c r="K224" i="1"/>
  <c r="K236" i="1"/>
  <c r="K246" i="1"/>
  <c r="K4" i="1"/>
  <c r="K14" i="1"/>
  <c r="K24" i="1"/>
  <c r="K32" i="1"/>
  <c r="K42" i="1"/>
  <c r="K54" i="1"/>
  <c r="K64" i="1"/>
  <c r="K74" i="1"/>
  <c r="K84" i="1"/>
  <c r="K94" i="1"/>
  <c r="K106" i="1"/>
  <c r="K118" i="1"/>
  <c r="K130" i="1"/>
  <c r="K140" i="1"/>
  <c r="K152" i="1"/>
  <c r="K172" i="1"/>
  <c r="K182" i="1"/>
  <c r="K192" i="1"/>
  <c r="K202" i="1"/>
  <c r="K222" i="1"/>
  <c r="K234" i="1"/>
  <c r="K244" i="1"/>
  <c r="B6" i="1"/>
  <c r="B16" i="1"/>
  <c r="B26" i="1"/>
  <c r="B34" i="1"/>
  <c r="B44" i="1"/>
  <c r="B56" i="1"/>
  <c r="B66" i="1"/>
  <c r="B76" i="1"/>
  <c r="B86" i="1"/>
  <c r="B96" i="1"/>
  <c r="B108" i="1"/>
  <c r="B120" i="1"/>
  <c r="B132" i="1"/>
  <c r="B142" i="1"/>
  <c r="B154" i="1"/>
  <c r="B174" i="1"/>
  <c r="B184" i="1"/>
  <c r="B194" i="1"/>
  <c r="B204" i="1"/>
  <c r="B214" i="1"/>
  <c r="B224" i="1"/>
  <c r="B236" i="1"/>
  <c r="B246" i="1"/>
  <c r="B14" i="1"/>
  <c r="B24" i="1"/>
  <c r="B32" i="1"/>
  <c r="B42" i="1"/>
  <c r="B54" i="1"/>
  <c r="B64" i="1"/>
  <c r="B74" i="1"/>
  <c r="B84" i="1"/>
  <c r="B94" i="1"/>
  <c r="H94" i="1"/>
  <c r="I94" i="1"/>
  <c r="J94" i="1"/>
  <c r="B106" i="1"/>
  <c r="B118" i="1"/>
  <c r="B130" i="1"/>
  <c r="B140" i="1"/>
  <c r="B152" i="1"/>
  <c r="B172" i="1"/>
  <c r="B182" i="1"/>
  <c r="B192" i="1"/>
  <c r="B202" i="1"/>
  <c r="B212" i="1"/>
  <c r="B222" i="1"/>
  <c r="B234" i="1"/>
  <c r="B244" i="1"/>
  <c r="D4" i="1"/>
  <c r="E4" i="1"/>
  <c r="E14" i="1"/>
  <c r="E24" i="1"/>
  <c r="E32" i="1"/>
  <c r="E42" i="1"/>
  <c r="E54" i="1"/>
  <c r="E64" i="1"/>
  <c r="E74" i="1"/>
  <c r="E84" i="1"/>
  <c r="E94" i="1"/>
  <c r="E106" i="1"/>
  <c r="E118" i="1"/>
  <c r="E130" i="1"/>
  <c r="E140" i="1"/>
  <c r="E152" i="1"/>
  <c r="E172" i="1"/>
  <c r="E182" i="1"/>
  <c r="E192" i="1"/>
  <c r="E202" i="1"/>
  <c r="E212" i="1"/>
  <c r="E222" i="1"/>
  <c r="E234" i="1"/>
  <c r="E244" i="1"/>
  <c r="F4" i="1"/>
  <c r="G4" i="1"/>
  <c r="H4" i="1"/>
  <c r="I4" i="1"/>
  <c r="I14" i="1"/>
  <c r="I24" i="1"/>
  <c r="I32" i="1"/>
  <c r="I42" i="1"/>
  <c r="I54" i="1"/>
  <c r="I64" i="1"/>
  <c r="I74" i="1"/>
  <c r="I84" i="1"/>
  <c r="I106" i="1"/>
  <c r="I118" i="1"/>
  <c r="I130" i="1"/>
  <c r="I140" i="1"/>
  <c r="I152" i="1"/>
  <c r="I172" i="1"/>
  <c r="I182" i="1"/>
  <c r="I192" i="1"/>
  <c r="I202" i="1"/>
  <c r="I212" i="1"/>
  <c r="I222" i="1"/>
  <c r="I234" i="1"/>
  <c r="I244" i="1"/>
  <c r="J4" i="1"/>
  <c r="D14" i="1"/>
  <c r="F14" i="1"/>
  <c r="G14" i="1"/>
  <c r="H14" i="1"/>
  <c r="I18" i="1"/>
  <c r="J14" i="1"/>
  <c r="D24" i="1"/>
  <c r="F24" i="1"/>
  <c r="G24" i="1"/>
  <c r="H24" i="1"/>
  <c r="J24" i="1"/>
  <c r="D32" i="1"/>
  <c r="F32" i="1"/>
  <c r="G32" i="1"/>
  <c r="H32" i="1"/>
  <c r="J32" i="1"/>
  <c r="D42" i="1"/>
  <c r="D50" i="1" s="1"/>
  <c r="F42" i="1"/>
  <c r="G42" i="1"/>
  <c r="H42" i="1"/>
  <c r="I44" i="1"/>
  <c r="I47" i="1" s="1"/>
  <c r="J42" i="1"/>
  <c r="D54" i="1"/>
  <c r="F54" i="1"/>
  <c r="G54" i="1"/>
  <c r="H54" i="1"/>
  <c r="J54" i="1"/>
  <c r="D64" i="1"/>
  <c r="F64" i="1"/>
  <c r="G64" i="1"/>
  <c r="H64" i="1"/>
  <c r="I68" i="1"/>
  <c r="J64" i="1"/>
  <c r="D74" i="1"/>
  <c r="F74" i="1"/>
  <c r="G74" i="1"/>
  <c r="H74" i="1"/>
  <c r="J74" i="1"/>
  <c r="D84" i="1"/>
  <c r="F84" i="1"/>
  <c r="G84" i="1"/>
  <c r="H84" i="1"/>
  <c r="J84" i="1"/>
  <c r="D94" i="1"/>
  <c r="F94" i="1"/>
  <c r="G94" i="1"/>
  <c r="I98" i="1"/>
  <c r="D106" i="1"/>
  <c r="F106" i="1"/>
  <c r="G106" i="1"/>
  <c r="H106" i="1"/>
  <c r="J106" i="1"/>
  <c r="D118" i="1"/>
  <c r="F118" i="1"/>
  <c r="G118" i="1"/>
  <c r="H118" i="1"/>
  <c r="J118" i="1"/>
  <c r="D130" i="1"/>
  <c r="F130" i="1"/>
  <c r="G130" i="1"/>
  <c r="H130" i="1"/>
  <c r="J130" i="1"/>
  <c r="D140" i="1"/>
  <c r="D144" i="1"/>
  <c r="F140" i="1"/>
  <c r="G140" i="1"/>
  <c r="H140" i="1"/>
  <c r="I144" i="1"/>
  <c r="J140" i="1"/>
  <c r="D152" i="1"/>
  <c r="D156" i="1"/>
  <c r="F152" i="1"/>
  <c r="G152" i="1"/>
  <c r="H152" i="1"/>
  <c r="I156" i="1"/>
  <c r="J152" i="1"/>
  <c r="D172" i="1"/>
  <c r="F172" i="1"/>
  <c r="G172" i="1"/>
  <c r="H172" i="1"/>
  <c r="J172" i="1"/>
  <c r="D182" i="1"/>
  <c r="F182" i="1"/>
  <c r="G182" i="1"/>
  <c r="H182" i="1"/>
  <c r="H186" i="1"/>
  <c r="I186" i="1"/>
  <c r="J182" i="1"/>
  <c r="C200" i="1"/>
  <c r="D192" i="1"/>
  <c r="F192" i="1"/>
  <c r="G192" i="1"/>
  <c r="H192" i="1"/>
  <c r="I196" i="1"/>
  <c r="J192" i="1"/>
  <c r="D202" i="1"/>
  <c r="F202" i="1"/>
  <c r="G202" i="1"/>
  <c r="H202" i="1"/>
  <c r="I206" i="1"/>
  <c r="J202" i="1"/>
  <c r="D212" i="1"/>
  <c r="E216" i="1"/>
  <c r="F212" i="1"/>
  <c r="G212" i="1"/>
  <c r="H212" i="1"/>
  <c r="J212" i="1"/>
  <c r="J216" i="1"/>
  <c r="D222" i="1"/>
  <c r="E226" i="1"/>
  <c r="F222" i="1"/>
  <c r="G222" i="1"/>
  <c r="H222" i="1"/>
  <c r="I226" i="1"/>
  <c r="J222" i="1"/>
  <c r="J226" i="1"/>
  <c r="D234" i="1"/>
  <c r="E238" i="1"/>
  <c r="F234" i="1"/>
  <c r="G234" i="1"/>
  <c r="H234" i="1"/>
  <c r="J234" i="1"/>
  <c r="D244" i="1"/>
  <c r="F244" i="1"/>
  <c r="G244" i="1"/>
  <c r="H244" i="1"/>
  <c r="I246" i="1"/>
  <c r="I249" i="1" s="1"/>
  <c r="J244" i="1"/>
  <c r="F36" i="1"/>
  <c r="F35" i="1"/>
  <c r="F34" i="1"/>
  <c r="F33" i="1"/>
  <c r="E36" i="1"/>
  <c r="E35" i="1"/>
  <c r="E34" i="1"/>
  <c r="E37" i="1" s="1"/>
  <c r="E33" i="1"/>
  <c r="D36" i="1"/>
  <c r="D35" i="1"/>
  <c r="D34" i="1"/>
  <c r="D33" i="1"/>
  <c r="C35" i="1"/>
  <c r="C34" i="1"/>
  <c r="B36" i="1"/>
  <c r="B35" i="1"/>
  <c r="B33" i="1"/>
  <c r="F46" i="1"/>
  <c r="E46" i="1"/>
  <c r="D46" i="1"/>
  <c r="B46" i="1"/>
  <c r="F45" i="1"/>
  <c r="E45" i="1"/>
  <c r="D45" i="1"/>
  <c r="C45" i="1"/>
  <c r="B45" i="1"/>
  <c r="F44" i="1"/>
  <c r="E44" i="1"/>
  <c r="D44" i="1"/>
  <c r="C44" i="1"/>
  <c r="F43" i="1"/>
  <c r="E43" i="1"/>
  <c r="D43" i="1"/>
  <c r="B43" i="1"/>
  <c r="F58" i="1"/>
  <c r="E58" i="1"/>
  <c r="D58" i="1"/>
  <c r="B58" i="1"/>
  <c r="F57" i="1"/>
  <c r="E57" i="1"/>
  <c r="D57" i="1"/>
  <c r="C57" i="1"/>
  <c r="H57" i="1"/>
  <c r="I57" i="1"/>
  <c r="J57" i="1"/>
  <c r="K57" i="1"/>
  <c r="L57" i="1"/>
  <c r="M57" i="1"/>
  <c r="B57" i="1"/>
  <c r="F56" i="1"/>
  <c r="E56" i="1"/>
  <c r="D56" i="1"/>
  <c r="C56" i="1"/>
  <c r="F55" i="1"/>
  <c r="E55" i="1"/>
  <c r="D55" i="1"/>
  <c r="B55" i="1"/>
  <c r="F68" i="1"/>
  <c r="E68" i="1"/>
  <c r="D68" i="1"/>
  <c r="B68" i="1"/>
  <c r="F67" i="1"/>
  <c r="E67" i="1"/>
  <c r="D67" i="1"/>
  <c r="C67" i="1"/>
  <c r="B67" i="1"/>
  <c r="F66" i="1"/>
  <c r="E66" i="1"/>
  <c r="D66" i="1"/>
  <c r="C66" i="1"/>
  <c r="C69" i="1" s="1"/>
  <c r="F65" i="1"/>
  <c r="E65" i="1"/>
  <c r="D65" i="1"/>
  <c r="B65" i="1"/>
  <c r="F78" i="1"/>
  <c r="E78" i="1"/>
  <c r="D78" i="1"/>
  <c r="B78" i="1"/>
  <c r="F77" i="1"/>
  <c r="E77" i="1"/>
  <c r="D77" i="1"/>
  <c r="C77" i="1"/>
  <c r="B77" i="1"/>
  <c r="F76" i="1"/>
  <c r="E76" i="1"/>
  <c r="D76" i="1"/>
  <c r="D79" i="1" s="1"/>
  <c r="C76" i="1"/>
  <c r="C79" i="1" s="1"/>
  <c r="I76" i="1"/>
  <c r="F75" i="1"/>
  <c r="E75" i="1"/>
  <c r="D75" i="1"/>
  <c r="B75" i="1"/>
  <c r="F88" i="1"/>
  <c r="E88" i="1"/>
  <c r="D88" i="1"/>
  <c r="B88" i="1"/>
  <c r="F87" i="1"/>
  <c r="E87" i="1"/>
  <c r="D87" i="1"/>
  <c r="C87" i="1"/>
  <c r="B87" i="1"/>
  <c r="F86" i="1"/>
  <c r="E86" i="1"/>
  <c r="D86" i="1"/>
  <c r="C86" i="1"/>
  <c r="F85" i="1"/>
  <c r="E85" i="1"/>
  <c r="D85" i="1"/>
  <c r="B85" i="1"/>
  <c r="F98" i="1"/>
  <c r="E98" i="1"/>
  <c r="D98" i="1"/>
  <c r="C98" i="1"/>
  <c r="C258" i="1" s="1"/>
  <c r="B98" i="1"/>
  <c r="F97" i="1"/>
  <c r="E97" i="1"/>
  <c r="D97" i="1"/>
  <c r="C97" i="1"/>
  <c r="B97" i="1"/>
  <c r="F96" i="1"/>
  <c r="E96" i="1"/>
  <c r="D96" i="1"/>
  <c r="C96" i="1"/>
  <c r="C99" i="1" s="1"/>
  <c r="F95" i="1"/>
  <c r="E95" i="1"/>
  <c r="D95" i="1"/>
  <c r="B95" i="1"/>
  <c r="F110" i="1"/>
  <c r="E110" i="1"/>
  <c r="D110" i="1"/>
  <c r="B110" i="1"/>
  <c r="F109" i="1"/>
  <c r="E109" i="1"/>
  <c r="D109" i="1"/>
  <c r="C109" i="1"/>
  <c r="B109" i="1"/>
  <c r="F108" i="1"/>
  <c r="E108" i="1"/>
  <c r="D108" i="1"/>
  <c r="C108" i="1"/>
  <c r="C111" i="1" s="1"/>
  <c r="F107" i="1"/>
  <c r="E107" i="1"/>
  <c r="D107" i="1"/>
  <c r="H107" i="1"/>
  <c r="I107" i="1"/>
  <c r="J107" i="1"/>
  <c r="K107" i="1"/>
  <c r="L107" i="1"/>
  <c r="M107" i="1"/>
  <c r="B107" i="1"/>
  <c r="F122" i="1"/>
  <c r="E122" i="1"/>
  <c r="D122" i="1"/>
  <c r="B122" i="1"/>
  <c r="F121" i="1"/>
  <c r="E121" i="1"/>
  <c r="D121" i="1"/>
  <c r="C121" i="1"/>
  <c r="B121" i="1"/>
  <c r="F120" i="1"/>
  <c r="F123" i="1" s="1"/>
  <c r="E120" i="1"/>
  <c r="D120" i="1"/>
  <c r="C120" i="1"/>
  <c r="F119" i="1"/>
  <c r="E119" i="1"/>
  <c r="D119" i="1"/>
  <c r="H119" i="1"/>
  <c r="B119" i="1"/>
  <c r="F134" i="1"/>
  <c r="E134" i="1"/>
  <c r="D134" i="1"/>
  <c r="B134" i="1"/>
  <c r="F133" i="1"/>
  <c r="E133" i="1"/>
  <c r="D133" i="1"/>
  <c r="C133" i="1"/>
  <c r="B133" i="1"/>
  <c r="F132" i="1"/>
  <c r="E132" i="1"/>
  <c r="E135" i="1" s="1"/>
  <c r="D132" i="1"/>
  <c r="C132" i="1"/>
  <c r="F131" i="1"/>
  <c r="E131" i="1"/>
  <c r="D131" i="1"/>
  <c r="B131" i="1"/>
  <c r="F144" i="1"/>
  <c r="E144" i="1"/>
  <c r="B144" i="1"/>
  <c r="F143" i="1"/>
  <c r="E143" i="1"/>
  <c r="D143" i="1"/>
  <c r="C143" i="1"/>
  <c r="B143" i="1"/>
  <c r="F142" i="1"/>
  <c r="E142" i="1"/>
  <c r="D142" i="1"/>
  <c r="C142" i="1"/>
  <c r="F141" i="1"/>
  <c r="E141" i="1"/>
  <c r="D141" i="1"/>
  <c r="B141" i="1"/>
  <c r="F156" i="1"/>
  <c r="E156" i="1"/>
  <c r="B156" i="1"/>
  <c r="F155" i="1"/>
  <c r="E155" i="1"/>
  <c r="D155" i="1"/>
  <c r="C155" i="1"/>
  <c r="B155" i="1"/>
  <c r="F154" i="1"/>
  <c r="E154" i="1"/>
  <c r="E157" i="1" s="1"/>
  <c r="D154" i="1"/>
  <c r="C154" i="1"/>
  <c r="F153" i="1"/>
  <c r="E153" i="1"/>
  <c r="D153" i="1"/>
  <c r="B153" i="1"/>
  <c r="E167" i="1"/>
  <c r="D167" i="1"/>
  <c r="F176" i="1"/>
  <c r="E176" i="1"/>
  <c r="D176" i="1"/>
  <c r="B176" i="1"/>
  <c r="F175" i="1"/>
  <c r="E175" i="1"/>
  <c r="D175" i="1"/>
  <c r="C175" i="1"/>
  <c r="B175" i="1"/>
  <c r="F174" i="1"/>
  <c r="F177" i="1" s="1"/>
  <c r="E174" i="1"/>
  <c r="E177" i="1" s="1"/>
  <c r="D174" i="1"/>
  <c r="C174" i="1"/>
  <c r="C177" i="1" s="1"/>
  <c r="F173" i="1"/>
  <c r="E173" i="1"/>
  <c r="D173" i="1"/>
  <c r="B173" i="1"/>
  <c r="F186" i="1"/>
  <c r="E186" i="1"/>
  <c r="D186" i="1"/>
  <c r="B186" i="1"/>
  <c r="F185" i="1"/>
  <c r="E185" i="1"/>
  <c r="D185" i="1"/>
  <c r="C185" i="1"/>
  <c r="B185" i="1"/>
  <c r="F184" i="1"/>
  <c r="E184" i="1"/>
  <c r="E187" i="1" s="1"/>
  <c r="D184" i="1"/>
  <c r="D187" i="1" s="1"/>
  <c r="C184" i="1"/>
  <c r="C187" i="1" s="1"/>
  <c r="F183" i="1"/>
  <c r="E183" i="1"/>
  <c r="D183" i="1"/>
  <c r="B183" i="1"/>
  <c r="F196" i="1"/>
  <c r="E196" i="1"/>
  <c r="D196" i="1"/>
  <c r="B196" i="1"/>
  <c r="F195" i="1"/>
  <c r="E195" i="1"/>
  <c r="D195" i="1"/>
  <c r="C195" i="1"/>
  <c r="B195" i="1"/>
  <c r="F194" i="1"/>
  <c r="F197" i="1" s="1"/>
  <c r="E194" i="1"/>
  <c r="D194" i="1"/>
  <c r="C194" i="1"/>
  <c r="F193" i="1"/>
  <c r="E193" i="1"/>
  <c r="D193" i="1"/>
  <c r="F199" i="1" s="1"/>
  <c r="B193" i="1"/>
  <c r="F206" i="1"/>
  <c r="E206" i="1"/>
  <c r="D206" i="1"/>
  <c r="B206" i="1"/>
  <c r="F205" i="1"/>
  <c r="E205" i="1"/>
  <c r="D205" i="1"/>
  <c r="C205" i="1"/>
  <c r="B205" i="1"/>
  <c r="F204" i="1"/>
  <c r="E204" i="1"/>
  <c r="E207" i="1" s="1"/>
  <c r="D204" i="1"/>
  <c r="C204" i="1"/>
  <c r="F203" i="1"/>
  <c r="E203" i="1"/>
  <c r="D203" i="1"/>
  <c r="B203" i="1"/>
  <c r="F216" i="1"/>
  <c r="D216" i="1"/>
  <c r="B216" i="1"/>
  <c r="F215" i="1"/>
  <c r="E215" i="1"/>
  <c r="D215" i="1"/>
  <c r="C215" i="1"/>
  <c r="B215" i="1"/>
  <c r="F214" i="1"/>
  <c r="E214" i="1"/>
  <c r="D214" i="1"/>
  <c r="C214" i="1"/>
  <c r="F213" i="1"/>
  <c r="E213" i="1"/>
  <c r="D213" i="1"/>
  <c r="B213" i="1"/>
  <c r="F226" i="1"/>
  <c r="D226" i="1"/>
  <c r="B226" i="1"/>
  <c r="F225" i="1"/>
  <c r="E225" i="1"/>
  <c r="D225" i="1"/>
  <c r="C225" i="1"/>
  <c r="B225" i="1"/>
  <c r="F224" i="1"/>
  <c r="E224" i="1"/>
  <c r="E227" i="1" s="1"/>
  <c r="D224" i="1"/>
  <c r="C224" i="1"/>
  <c r="F223" i="1"/>
  <c r="E223" i="1"/>
  <c r="D223" i="1"/>
  <c r="B223" i="1"/>
  <c r="F248" i="1"/>
  <c r="E248" i="1"/>
  <c r="D248" i="1"/>
  <c r="B248" i="1"/>
  <c r="F247" i="1"/>
  <c r="E247" i="1"/>
  <c r="D247" i="1"/>
  <c r="C247" i="1"/>
  <c r="B247" i="1"/>
  <c r="F245" i="1"/>
  <c r="E245" i="1"/>
  <c r="D245" i="1"/>
  <c r="B245" i="1"/>
  <c r="F238" i="1"/>
  <c r="D238" i="1"/>
  <c r="B238" i="1"/>
  <c r="F236" i="1"/>
  <c r="F239" i="1" s="1"/>
  <c r="E236" i="1"/>
  <c r="D236" i="1"/>
  <c r="C236" i="1"/>
  <c r="C239" i="1" s="1"/>
  <c r="F235" i="1"/>
  <c r="E235" i="1"/>
  <c r="D235" i="1"/>
  <c r="B235" i="1"/>
  <c r="F237" i="1"/>
  <c r="E237" i="1"/>
  <c r="D237" i="1"/>
  <c r="C237" i="1"/>
  <c r="B237" i="1"/>
  <c r="F246" i="1"/>
  <c r="F249" i="1" s="1"/>
  <c r="E246" i="1"/>
  <c r="E249" i="1" s="1"/>
  <c r="D246" i="1"/>
  <c r="C246" i="1"/>
  <c r="M248" i="1"/>
  <c r="M247" i="1"/>
  <c r="M245" i="1"/>
  <c r="M238" i="1"/>
  <c r="M237" i="1"/>
  <c r="M235" i="1"/>
  <c r="M226" i="1"/>
  <c r="M225" i="1"/>
  <c r="M223" i="1"/>
  <c r="M216" i="1"/>
  <c r="M215" i="1"/>
  <c r="M213" i="1"/>
  <c r="M206" i="1"/>
  <c r="M205" i="1"/>
  <c r="M203" i="1"/>
  <c r="M196" i="1"/>
  <c r="M195" i="1"/>
  <c r="M193" i="1"/>
  <c r="M186" i="1"/>
  <c r="M185" i="1"/>
  <c r="M183" i="1"/>
  <c r="M176" i="1"/>
  <c r="M175" i="1"/>
  <c r="M173" i="1"/>
  <c r="M156" i="1"/>
  <c r="M155" i="1"/>
  <c r="M153" i="1"/>
  <c r="M144" i="1"/>
  <c r="M143" i="1"/>
  <c r="M141" i="1"/>
  <c r="M133" i="1"/>
  <c r="M131" i="1"/>
  <c r="M122" i="1"/>
  <c r="M121" i="1"/>
  <c r="M119" i="1"/>
  <c r="M110" i="1"/>
  <c r="M109" i="1"/>
  <c r="M98" i="1"/>
  <c r="M97" i="1"/>
  <c r="M95" i="1"/>
  <c r="M88" i="1"/>
  <c r="M87" i="1"/>
  <c r="M85" i="1"/>
  <c r="M78" i="1"/>
  <c r="M77" i="1"/>
  <c r="M75" i="1"/>
  <c r="M68" i="1"/>
  <c r="M67" i="1"/>
  <c r="M65" i="1"/>
  <c r="M58" i="1"/>
  <c r="M55" i="1"/>
  <c r="M46" i="1"/>
  <c r="M45" i="1"/>
  <c r="M43" i="1"/>
  <c r="M36" i="1"/>
  <c r="M35" i="1"/>
  <c r="M33" i="1"/>
  <c r="M28" i="1"/>
  <c r="M27" i="1"/>
  <c r="M25" i="1"/>
  <c r="M18" i="1"/>
  <c r="M17" i="1"/>
  <c r="M15" i="1"/>
  <c r="M8" i="1"/>
  <c r="M7" i="1"/>
  <c r="M5" i="1"/>
  <c r="L248" i="1"/>
  <c r="L247" i="1"/>
  <c r="L245" i="1"/>
  <c r="L238" i="1"/>
  <c r="L237" i="1"/>
  <c r="L235" i="1"/>
  <c r="L226" i="1"/>
  <c r="L225" i="1"/>
  <c r="L223" i="1"/>
  <c r="L216" i="1"/>
  <c r="L215" i="1"/>
  <c r="L213" i="1"/>
  <c r="L206" i="1"/>
  <c r="L205" i="1"/>
  <c r="L203" i="1"/>
  <c r="L196" i="1"/>
  <c r="L195" i="1"/>
  <c r="L193" i="1"/>
  <c r="L186" i="1"/>
  <c r="L185" i="1"/>
  <c r="L183" i="1"/>
  <c r="L176" i="1"/>
  <c r="L175" i="1"/>
  <c r="L173" i="1"/>
  <c r="L156" i="1"/>
  <c r="L155" i="1"/>
  <c r="L153" i="1"/>
  <c r="L144" i="1"/>
  <c r="L143" i="1"/>
  <c r="L141" i="1"/>
  <c r="L134" i="1"/>
  <c r="L133" i="1"/>
  <c r="L131" i="1"/>
  <c r="L122" i="1"/>
  <c r="L121" i="1"/>
  <c r="L119" i="1"/>
  <c r="L110" i="1"/>
  <c r="L109" i="1"/>
  <c r="L98" i="1"/>
  <c r="L97" i="1"/>
  <c r="L95" i="1"/>
  <c r="L88" i="1"/>
  <c r="L87" i="1"/>
  <c r="L85" i="1"/>
  <c r="L78" i="1"/>
  <c r="L77" i="1"/>
  <c r="L75" i="1"/>
  <c r="L68" i="1"/>
  <c r="L67" i="1"/>
  <c r="L65" i="1"/>
  <c r="L58" i="1"/>
  <c r="L55" i="1"/>
  <c r="L45" i="1"/>
  <c r="L43" i="1"/>
  <c r="L36" i="1"/>
  <c r="L35" i="1"/>
  <c r="L33" i="1"/>
  <c r="L28" i="1"/>
  <c r="L27" i="1"/>
  <c r="L25" i="1"/>
  <c r="L17" i="1"/>
  <c r="L15" i="1"/>
  <c r="L8" i="1"/>
  <c r="L7" i="1"/>
  <c r="L5" i="1"/>
  <c r="K248" i="1"/>
  <c r="K247" i="1"/>
  <c r="K245" i="1"/>
  <c r="K238" i="1"/>
  <c r="K237" i="1"/>
  <c r="K235" i="1"/>
  <c r="K226" i="1"/>
  <c r="K225" i="1"/>
  <c r="K223" i="1"/>
  <c r="K216" i="1"/>
  <c r="K215" i="1"/>
  <c r="K213" i="1"/>
  <c r="K206" i="1"/>
  <c r="K205" i="1"/>
  <c r="K203" i="1"/>
  <c r="K196" i="1"/>
  <c r="K195" i="1"/>
  <c r="K193" i="1"/>
  <c r="K186" i="1"/>
  <c r="K185" i="1"/>
  <c r="K183" i="1"/>
  <c r="K176" i="1"/>
  <c r="K175" i="1"/>
  <c r="K173" i="1"/>
  <c r="K156" i="1"/>
  <c r="K155" i="1"/>
  <c r="K153" i="1"/>
  <c r="K144" i="1"/>
  <c r="K143" i="1"/>
  <c r="K141" i="1"/>
  <c r="K134" i="1"/>
  <c r="K133" i="1"/>
  <c r="K131" i="1"/>
  <c r="K122" i="1"/>
  <c r="K121" i="1"/>
  <c r="K119" i="1"/>
  <c r="K110" i="1"/>
  <c r="K109" i="1"/>
  <c r="K98" i="1"/>
  <c r="K97" i="1"/>
  <c r="K95" i="1"/>
  <c r="K88" i="1"/>
  <c r="K87" i="1"/>
  <c r="K85" i="1"/>
  <c r="K78" i="1"/>
  <c r="K77" i="1"/>
  <c r="K75" i="1"/>
  <c r="K68" i="1"/>
  <c r="K67" i="1"/>
  <c r="K65" i="1"/>
  <c r="K58" i="1"/>
  <c r="K55" i="1"/>
  <c r="K46" i="1"/>
  <c r="K45" i="1"/>
  <c r="K43" i="1"/>
  <c r="K36" i="1"/>
  <c r="K35" i="1"/>
  <c r="K33" i="1"/>
  <c r="K28" i="1"/>
  <c r="K27" i="1"/>
  <c r="K25" i="1"/>
  <c r="K18" i="1"/>
  <c r="K17" i="1"/>
  <c r="K15" i="1"/>
  <c r="K8" i="1"/>
  <c r="K7" i="1"/>
  <c r="K5" i="1"/>
  <c r="M232" i="1"/>
  <c r="L232" i="1"/>
  <c r="K232" i="1"/>
  <c r="M231" i="1"/>
  <c r="L231" i="1"/>
  <c r="K231" i="1"/>
  <c r="M150" i="1"/>
  <c r="L150" i="1"/>
  <c r="K150" i="1"/>
  <c r="M149" i="1"/>
  <c r="L149" i="1"/>
  <c r="K149" i="1"/>
  <c r="M128" i="1"/>
  <c r="L128" i="1"/>
  <c r="K128" i="1"/>
  <c r="M127" i="1"/>
  <c r="L127" i="1"/>
  <c r="K127" i="1"/>
  <c r="M116" i="1"/>
  <c r="L116" i="1"/>
  <c r="K116" i="1"/>
  <c r="M115" i="1"/>
  <c r="L115" i="1"/>
  <c r="K115" i="1"/>
  <c r="M104" i="1"/>
  <c r="L104" i="1"/>
  <c r="K104" i="1"/>
  <c r="M103" i="1"/>
  <c r="L103" i="1"/>
  <c r="K103" i="1"/>
  <c r="M52" i="1"/>
  <c r="L52" i="1"/>
  <c r="K52" i="1"/>
  <c r="M51" i="1"/>
  <c r="L51" i="1"/>
  <c r="K51" i="1"/>
  <c r="J248" i="1"/>
  <c r="J245" i="1"/>
  <c r="J238" i="1"/>
  <c r="J235" i="1"/>
  <c r="J223" i="1"/>
  <c r="J213" i="1"/>
  <c r="J206" i="1"/>
  <c r="J203" i="1"/>
  <c r="J196" i="1"/>
  <c r="J193" i="1"/>
  <c r="J186" i="1"/>
  <c r="J183" i="1"/>
  <c r="J176" i="1"/>
  <c r="J173" i="1"/>
  <c r="J156" i="1"/>
  <c r="J153" i="1"/>
  <c r="J144" i="1"/>
  <c r="J141" i="1"/>
  <c r="J134" i="1"/>
  <c r="J131" i="1"/>
  <c r="J122" i="1"/>
  <c r="J119" i="1"/>
  <c r="J110" i="1"/>
  <c r="J98" i="1"/>
  <c r="J95" i="1"/>
  <c r="J88" i="1"/>
  <c r="J85" i="1"/>
  <c r="J78" i="1"/>
  <c r="J75" i="1"/>
  <c r="J68" i="1"/>
  <c r="J65" i="1"/>
  <c r="J58" i="1"/>
  <c r="J55" i="1"/>
  <c r="J46" i="1"/>
  <c r="J43" i="1"/>
  <c r="J36" i="1"/>
  <c r="J33" i="1"/>
  <c r="J28" i="1"/>
  <c r="J25" i="1"/>
  <c r="J18" i="1"/>
  <c r="J15" i="1"/>
  <c r="J8" i="1"/>
  <c r="J5" i="1"/>
  <c r="J232" i="1"/>
  <c r="J231" i="1"/>
  <c r="J150" i="1"/>
  <c r="J149" i="1"/>
  <c r="J128" i="1"/>
  <c r="J127" i="1"/>
  <c r="J116" i="1"/>
  <c r="J115" i="1"/>
  <c r="J104" i="1"/>
  <c r="J103" i="1"/>
  <c r="J52" i="1"/>
  <c r="J51" i="1"/>
  <c r="J17" i="1"/>
  <c r="J256" i="1"/>
  <c r="J27" i="1"/>
  <c r="J29" i="1"/>
  <c r="J35" i="1"/>
  <c r="J45" i="1"/>
  <c r="J59" i="1"/>
  <c r="J67" i="1"/>
  <c r="J77" i="1"/>
  <c r="J87" i="1"/>
  <c r="J97" i="1"/>
  <c r="J99" i="1"/>
  <c r="J109" i="1"/>
  <c r="J121" i="1"/>
  <c r="J133" i="1"/>
  <c r="J143" i="1"/>
  <c r="J155" i="1"/>
  <c r="J165" i="1"/>
  <c r="J185" i="1"/>
  <c r="J195" i="1"/>
  <c r="J197" i="1"/>
  <c r="J205" i="1"/>
  <c r="J207" i="1"/>
  <c r="J215" i="1"/>
  <c r="J225" i="1"/>
  <c r="J227" i="1"/>
  <c r="J237" i="1"/>
  <c r="J247" i="1"/>
  <c r="J9" i="1"/>
  <c r="J7" i="1"/>
  <c r="I248" i="1"/>
  <c r="I247" i="1"/>
  <c r="I245" i="1"/>
  <c r="I238" i="1"/>
  <c r="I237" i="1"/>
  <c r="I236" i="1"/>
  <c r="I235" i="1"/>
  <c r="I225" i="1"/>
  <c r="I224" i="1"/>
  <c r="I223" i="1"/>
  <c r="I216" i="1"/>
  <c r="I215" i="1"/>
  <c r="I214" i="1"/>
  <c r="I217" i="1" s="1"/>
  <c r="I213" i="1"/>
  <c r="I205" i="1"/>
  <c r="I204" i="1"/>
  <c r="I207" i="1" s="1"/>
  <c r="I203" i="1"/>
  <c r="I195" i="1"/>
  <c r="I194" i="1"/>
  <c r="I193" i="1"/>
  <c r="I185" i="1"/>
  <c r="I184" i="1"/>
  <c r="I187" i="1" s="1"/>
  <c r="I183" i="1"/>
  <c r="I176" i="1"/>
  <c r="I175" i="1"/>
  <c r="I174" i="1"/>
  <c r="I177" i="1" s="1"/>
  <c r="I173" i="1"/>
  <c r="I167" i="1"/>
  <c r="I155" i="1"/>
  <c r="I154" i="1"/>
  <c r="I157" i="1" s="1"/>
  <c r="I153" i="1"/>
  <c r="I143" i="1"/>
  <c r="I142" i="1"/>
  <c r="I145" i="1" s="1"/>
  <c r="I141" i="1"/>
  <c r="I134" i="1"/>
  <c r="I133" i="1"/>
  <c r="I132" i="1"/>
  <c r="I131" i="1"/>
  <c r="I122" i="1"/>
  <c r="I121" i="1"/>
  <c r="I120" i="1"/>
  <c r="I123" i="1" s="1"/>
  <c r="I119" i="1"/>
  <c r="I110" i="1"/>
  <c r="I109" i="1"/>
  <c r="I108" i="1"/>
  <c r="I97" i="1"/>
  <c r="I96" i="1"/>
  <c r="I95" i="1"/>
  <c r="I88" i="1"/>
  <c r="I87" i="1"/>
  <c r="I86" i="1"/>
  <c r="I89" i="1" s="1"/>
  <c r="I85" i="1"/>
  <c r="I78" i="1"/>
  <c r="I77" i="1"/>
  <c r="I75" i="1"/>
  <c r="I67" i="1"/>
  <c r="I66" i="1"/>
  <c r="I69" i="1" s="1"/>
  <c r="I65" i="1"/>
  <c r="I58" i="1"/>
  <c r="I56" i="1"/>
  <c r="I55" i="1"/>
  <c r="I46" i="1"/>
  <c r="I45" i="1"/>
  <c r="I43" i="1"/>
  <c r="I36" i="1"/>
  <c r="I35" i="1"/>
  <c r="I34" i="1"/>
  <c r="I33" i="1"/>
  <c r="I28" i="1"/>
  <c r="I27" i="1"/>
  <c r="I26" i="1"/>
  <c r="I29" i="1" s="1"/>
  <c r="I25" i="1"/>
  <c r="I17" i="1"/>
  <c r="I16" i="1"/>
  <c r="I19" i="1" s="1"/>
  <c r="I15" i="1"/>
  <c r="I8" i="1"/>
  <c r="I7" i="1"/>
  <c r="I6" i="1"/>
  <c r="I5" i="1"/>
  <c r="I232" i="1"/>
  <c r="I231" i="1"/>
  <c r="I150" i="1"/>
  <c r="I149" i="1"/>
  <c r="I128" i="1"/>
  <c r="I127" i="1"/>
  <c r="I116" i="1"/>
  <c r="I115" i="1"/>
  <c r="I104" i="1"/>
  <c r="I103" i="1"/>
  <c r="I52" i="1"/>
  <c r="I51" i="1"/>
  <c r="H248" i="1"/>
  <c r="H245" i="1"/>
  <c r="H238" i="1"/>
  <c r="H235" i="1"/>
  <c r="H226" i="1"/>
  <c r="H223" i="1"/>
  <c r="H216" i="1"/>
  <c r="H213" i="1"/>
  <c r="H206" i="1"/>
  <c r="H203" i="1"/>
  <c r="H196" i="1"/>
  <c r="H193" i="1"/>
  <c r="H183" i="1"/>
  <c r="H176" i="1"/>
  <c r="H173" i="1"/>
  <c r="H156" i="1"/>
  <c r="H153" i="1"/>
  <c r="H144" i="1"/>
  <c r="H141" i="1"/>
  <c r="H134" i="1"/>
  <c r="H131" i="1"/>
  <c r="H122" i="1"/>
  <c r="H110" i="1"/>
  <c r="H98" i="1"/>
  <c r="H95" i="1"/>
  <c r="H88" i="1"/>
  <c r="H85" i="1"/>
  <c r="H78" i="1"/>
  <c r="H75" i="1"/>
  <c r="H68" i="1"/>
  <c r="H65" i="1"/>
  <c r="H58" i="1"/>
  <c r="H55" i="1"/>
  <c r="H46" i="1"/>
  <c r="H43" i="1"/>
  <c r="H36" i="1"/>
  <c r="H33" i="1"/>
  <c r="H28" i="1"/>
  <c r="H25" i="1"/>
  <c r="H18" i="1"/>
  <c r="H15" i="1"/>
  <c r="H8" i="1"/>
  <c r="H5" i="1"/>
  <c r="H232" i="1"/>
  <c r="H231" i="1"/>
  <c r="H150" i="1"/>
  <c r="H149" i="1"/>
  <c r="H128" i="1"/>
  <c r="H127" i="1"/>
  <c r="H116" i="1"/>
  <c r="H115" i="1"/>
  <c r="H104" i="1"/>
  <c r="H103" i="1"/>
  <c r="H52" i="1"/>
  <c r="H51" i="1"/>
  <c r="H247" i="1"/>
  <c r="H237" i="1"/>
  <c r="H225" i="1"/>
  <c r="H215" i="1"/>
  <c r="H205" i="1"/>
  <c r="H195" i="1"/>
  <c r="H185" i="1"/>
  <c r="H175" i="1"/>
  <c r="H155" i="1"/>
  <c r="H143" i="1"/>
  <c r="H133" i="1"/>
  <c r="H121" i="1"/>
  <c r="H109" i="1"/>
  <c r="H97" i="1"/>
  <c r="H87" i="1"/>
  <c r="H77" i="1"/>
  <c r="H67" i="1"/>
  <c r="H45" i="1"/>
  <c r="H35" i="1"/>
  <c r="H27" i="1"/>
  <c r="H17" i="1"/>
  <c r="H7" i="1"/>
  <c r="L1" i="1"/>
  <c r="B5" i="1"/>
  <c r="D5" i="1"/>
  <c r="E5" i="1"/>
  <c r="F5" i="1"/>
  <c r="G5" i="1"/>
  <c r="C6" i="1"/>
  <c r="D6" i="1"/>
  <c r="E6" i="1"/>
  <c r="F6" i="1"/>
  <c r="G6" i="1"/>
  <c r="B7" i="1"/>
  <c r="C7" i="1"/>
  <c r="D7" i="1"/>
  <c r="E7" i="1"/>
  <c r="F7" i="1"/>
  <c r="G7" i="1"/>
  <c r="B8" i="1"/>
  <c r="D8" i="1"/>
  <c r="E8" i="1"/>
  <c r="F8" i="1"/>
  <c r="G8" i="1"/>
  <c r="B15" i="1"/>
  <c r="D15" i="1"/>
  <c r="E15" i="1"/>
  <c r="F15" i="1"/>
  <c r="G15" i="1"/>
  <c r="C16" i="1"/>
  <c r="C26" i="1"/>
  <c r="D16" i="1"/>
  <c r="D19" i="1" s="1"/>
  <c r="E16" i="1"/>
  <c r="F16" i="1"/>
  <c r="G16" i="1"/>
  <c r="B17" i="1"/>
  <c r="C17" i="1"/>
  <c r="D17" i="1"/>
  <c r="E17" i="1"/>
  <c r="F17" i="1"/>
  <c r="G17" i="1"/>
  <c r="B18" i="1"/>
  <c r="D18" i="1"/>
  <c r="E18" i="1"/>
  <c r="F18" i="1"/>
  <c r="G18" i="1"/>
  <c r="B25" i="1"/>
  <c r="D25" i="1"/>
  <c r="E25" i="1"/>
  <c r="F25" i="1"/>
  <c r="G25" i="1"/>
  <c r="D26" i="1"/>
  <c r="E26" i="1"/>
  <c r="F26" i="1"/>
  <c r="G26" i="1"/>
  <c r="G29" i="1" s="1"/>
  <c r="B27" i="1"/>
  <c r="C27" i="1"/>
  <c r="D27" i="1"/>
  <c r="E27" i="1"/>
  <c r="F27" i="1"/>
  <c r="G27" i="1"/>
  <c r="B28" i="1"/>
  <c r="D28" i="1"/>
  <c r="E28" i="1"/>
  <c r="F28" i="1"/>
  <c r="G28" i="1"/>
  <c r="G33" i="1"/>
  <c r="G34" i="1"/>
  <c r="G37" i="1" s="1"/>
  <c r="G35" i="1"/>
  <c r="G36" i="1"/>
  <c r="G43" i="1"/>
  <c r="G44" i="1"/>
  <c r="G47" i="1" s="1"/>
  <c r="G45" i="1"/>
  <c r="G46" i="1"/>
  <c r="B51" i="1"/>
  <c r="C51" i="1"/>
  <c r="D51" i="1"/>
  <c r="E51" i="1"/>
  <c r="F51" i="1"/>
  <c r="G51" i="1"/>
  <c r="B52" i="1"/>
  <c r="C52" i="1"/>
  <c r="D52" i="1"/>
  <c r="E52" i="1"/>
  <c r="F52" i="1"/>
  <c r="G52" i="1"/>
  <c r="B62" i="1"/>
  <c r="G55" i="1"/>
  <c r="G56" i="1"/>
  <c r="G59" i="1" s="1"/>
  <c r="G57" i="1"/>
  <c r="G58" i="1"/>
  <c r="G65" i="1"/>
  <c r="G66" i="1"/>
  <c r="G69" i="1" s="1"/>
  <c r="G67" i="1"/>
  <c r="G68" i="1"/>
  <c r="G75" i="1"/>
  <c r="G76" i="1"/>
  <c r="G77" i="1"/>
  <c r="G78" i="1"/>
  <c r="G85" i="1"/>
  <c r="G86" i="1"/>
  <c r="G87" i="1"/>
  <c r="G88" i="1"/>
  <c r="G95" i="1"/>
  <c r="G96" i="1"/>
  <c r="G97" i="1"/>
  <c r="G98" i="1"/>
  <c r="B103" i="1"/>
  <c r="C103" i="1"/>
  <c r="D103" i="1"/>
  <c r="E103" i="1"/>
  <c r="F103" i="1"/>
  <c r="G103" i="1"/>
  <c r="B104" i="1"/>
  <c r="C104" i="1"/>
  <c r="D104" i="1"/>
  <c r="E104" i="1"/>
  <c r="F104" i="1"/>
  <c r="G104" i="1"/>
  <c r="G107" i="1"/>
  <c r="K113" i="1" s="1"/>
  <c r="G108" i="1"/>
  <c r="G109" i="1"/>
  <c r="G110" i="1"/>
  <c r="B115" i="1"/>
  <c r="C115" i="1"/>
  <c r="D115" i="1"/>
  <c r="E115" i="1"/>
  <c r="F115" i="1"/>
  <c r="G115" i="1"/>
  <c r="B116" i="1"/>
  <c r="C116" i="1"/>
  <c r="D116" i="1"/>
  <c r="E116" i="1"/>
  <c r="F116" i="1"/>
  <c r="G116" i="1"/>
  <c r="G119" i="1"/>
  <c r="G120" i="1"/>
  <c r="G121" i="1"/>
  <c r="G122" i="1"/>
  <c r="B127" i="1"/>
  <c r="C127" i="1"/>
  <c r="D127" i="1"/>
  <c r="E127" i="1"/>
  <c r="F127" i="1"/>
  <c r="G127" i="1"/>
  <c r="B128" i="1"/>
  <c r="C128" i="1"/>
  <c r="D128" i="1"/>
  <c r="E128" i="1"/>
  <c r="F128" i="1"/>
  <c r="G128" i="1"/>
  <c r="G131" i="1"/>
  <c r="G132" i="1"/>
  <c r="G133" i="1"/>
  <c r="G134" i="1"/>
  <c r="B148" i="1"/>
  <c r="G141" i="1"/>
  <c r="G142" i="1"/>
  <c r="G145" i="1" s="1"/>
  <c r="G143" i="1"/>
  <c r="G144" i="1"/>
  <c r="B149" i="1"/>
  <c r="C149" i="1"/>
  <c r="D149" i="1"/>
  <c r="E149" i="1"/>
  <c r="F149" i="1"/>
  <c r="G149" i="1"/>
  <c r="B150" i="1"/>
  <c r="C150" i="1"/>
  <c r="D150" i="1"/>
  <c r="E150" i="1"/>
  <c r="F150" i="1"/>
  <c r="G150" i="1"/>
  <c r="G153" i="1"/>
  <c r="G154" i="1"/>
  <c r="G157" i="1" s="1"/>
  <c r="G155" i="1"/>
  <c r="G156" i="1"/>
  <c r="G173" i="1"/>
  <c r="G174" i="1"/>
  <c r="G177" i="1" s="1"/>
  <c r="G175" i="1"/>
  <c r="G176" i="1"/>
  <c r="G183" i="1"/>
  <c r="G184" i="1"/>
  <c r="G185" i="1"/>
  <c r="G186" i="1"/>
  <c r="G193" i="1"/>
  <c r="G194" i="1"/>
  <c r="G195" i="1"/>
  <c r="G196" i="1"/>
  <c r="G203" i="1"/>
  <c r="G204" i="1"/>
  <c r="G205" i="1"/>
  <c r="G206" i="1"/>
  <c r="G213" i="1"/>
  <c r="G214" i="1"/>
  <c r="G215" i="1"/>
  <c r="G216" i="1"/>
  <c r="G223" i="1"/>
  <c r="G224" i="1"/>
  <c r="G225" i="1"/>
  <c r="G226" i="1"/>
  <c r="B231" i="1"/>
  <c r="C231" i="1"/>
  <c r="D231" i="1"/>
  <c r="E231" i="1"/>
  <c r="F231" i="1"/>
  <c r="G231" i="1"/>
  <c r="B232" i="1"/>
  <c r="C232" i="1"/>
  <c r="D232" i="1"/>
  <c r="E232" i="1"/>
  <c r="F232" i="1"/>
  <c r="G232" i="1"/>
  <c r="G235" i="1"/>
  <c r="G236" i="1"/>
  <c r="G237" i="1"/>
  <c r="G238" i="1"/>
  <c r="G245" i="1"/>
  <c r="G246" i="1"/>
  <c r="G247" i="1"/>
  <c r="G248" i="1"/>
  <c r="B210" i="1"/>
  <c r="B22" i="1"/>
  <c r="C148" i="1"/>
  <c r="B159" i="1"/>
  <c r="B242" i="1"/>
  <c r="C82" i="1"/>
  <c r="C229" i="1"/>
  <c r="C220" i="1"/>
  <c r="B230" i="1"/>
  <c r="D137" i="1"/>
  <c r="G169" i="1"/>
  <c r="B147" i="1"/>
  <c r="B200" i="1"/>
  <c r="B190" i="1"/>
  <c r="K12" i="1"/>
  <c r="D138" i="1"/>
  <c r="H169" i="1"/>
  <c r="E209" i="1"/>
  <c r="B137" i="1"/>
  <c r="B199" i="1"/>
  <c r="B101" i="1"/>
  <c r="B126" i="1"/>
  <c r="C219" i="1" l="1"/>
  <c r="C137" i="1"/>
  <c r="M101" i="1"/>
  <c r="I81" i="1"/>
  <c r="L49" i="1"/>
  <c r="I72" i="1"/>
  <c r="B251" i="1"/>
  <c r="F147" i="1"/>
  <c r="B113" i="1"/>
  <c r="B71" i="1"/>
  <c r="J160" i="1"/>
  <c r="B40" i="1"/>
  <c r="L210" i="1"/>
  <c r="E197" i="1"/>
  <c r="J102" i="1"/>
  <c r="E19" i="1"/>
  <c r="D69" i="1"/>
  <c r="G210" i="1"/>
  <c r="D207" i="1"/>
  <c r="D99" i="1"/>
  <c r="D209" i="1"/>
  <c r="D177" i="1"/>
  <c r="D37" i="1"/>
  <c r="D239" i="1"/>
  <c r="F255" i="1"/>
  <c r="H258" i="1"/>
  <c r="I257" i="1"/>
  <c r="J258" i="1"/>
  <c r="K258" i="1"/>
  <c r="M258" i="1"/>
  <c r="K229" i="1"/>
  <c r="D255" i="1"/>
  <c r="I255" i="1"/>
  <c r="K255" i="1"/>
  <c r="L257" i="1"/>
  <c r="M255" i="1"/>
  <c r="D62" i="1"/>
  <c r="H39" i="1"/>
  <c r="G241" i="1"/>
  <c r="L241" i="1"/>
  <c r="N17" i="1"/>
  <c r="G258" i="1"/>
  <c r="E258" i="1"/>
  <c r="F257" i="1"/>
  <c r="D257" i="1"/>
  <c r="F9" i="1"/>
  <c r="F256" i="1"/>
  <c r="D256" i="1"/>
  <c r="G255" i="1"/>
  <c r="E255" i="1"/>
  <c r="H257" i="1"/>
  <c r="H255" i="1"/>
  <c r="I256" i="1"/>
  <c r="I258" i="1"/>
  <c r="J255" i="1"/>
  <c r="K257" i="1"/>
  <c r="L255" i="1"/>
  <c r="L258" i="1"/>
  <c r="M257" i="1"/>
  <c r="N175" i="1"/>
  <c r="J178" i="1"/>
  <c r="J177" i="1"/>
  <c r="G178" i="1"/>
  <c r="D178" i="1"/>
  <c r="J254" i="1"/>
  <c r="I178" i="1"/>
  <c r="I254" i="1"/>
  <c r="G254" i="1"/>
  <c r="E254" i="1"/>
  <c r="K254" i="1"/>
  <c r="K256" i="1"/>
  <c r="L178" i="1"/>
  <c r="L254" i="1"/>
  <c r="L177" i="1"/>
  <c r="L256" i="1"/>
  <c r="M178" i="1"/>
  <c r="H256" i="1"/>
  <c r="F258" i="1"/>
  <c r="D258" i="1"/>
  <c r="G257" i="1"/>
  <c r="E257" i="1"/>
  <c r="C257" i="1"/>
  <c r="G9" i="1"/>
  <c r="G256" i="1"/>
  <c r="E256" i="1"/>
  <c r="C256" i="1"/>
  <c r="J257" i="1"/>
  <c r="N176" i="1"/>
  <c r="H178" i="1"/>
  <c r="F178" i="1"/>
  <c r="H254" i="1"/>
  <c r="F254" i="1"/>
  <c r="F262" i="1" s="1"/>
  <c r="F263" i="1" s="1"/>
  <c r="E178" i="1"/>
  <c r="D254" i="1"/>
  <c r="N174" i="1"/>
  <c r="K178" i="1"/>
  <c r="K177" i="1"/>
  <c r="M254" i="1"/>
  <c r="M177" i="1"/>
  <c r="M256" i="1"/>
  <c r="H177" i="1"/>
  <c r="B258" i="1"/>
  <c r="B257" i="1"/>
  <c r="B256" i="1"/>
  <c r="L180" i="1"/>
  <c r="J180" i="1"/>
  <c r="H180" i="1"/>
  <c r="F180" i="1"/>
  <c r="D180" i="1"/>
  <c r="B180" i="1"/>
  <c r="B177" i="1"/>
  <c r="M180" i="1"/>
  <c r="K180" i="1"/>
  <c r="I180" i="1"/>
  <c r="G180" i="1"/>
  <c r="E180" i="1"/>
  <c r="C180" i="1"/>
  <c r="B178" i="1"/>
  <c r="N172" i="1"/>
  <c r="B254" i="1"/>
  <c r="B262" i="1" s="1"/>
  <c r="B255" i="1"/>
  <c r="M179" i="1"/>
  <c r="K179" i="1"/>
  <c r="I179" i="1"/>
  <c r="G179" i="1"/>
  <c r="E179" i="1"/>
  <c r="C179" i="1"/>
  <c r="L179" i="1"/>
  <c r="J179" i="1"/>
  <c r="H179" i="1"/>
  <c r="F179" i="1"/>
  <c r="D179" i="1"/>
  <c r="B179" i="1"/>
  <c r="N173" i="1"/>
  <c r="K147" i="1"/>
  <c r="J114" i="1"/>
  <c r="K220" i="1"/>
  <c r="N88" i="1"/>
  <c r="N130" i="1"/>
  <c r="N192" i="1"/>
  <c r="I59" i="1"/>
  <c r="N152" i="1"/>
  <c r="G148" i="1"/>
  <c r="F135" i="1"/>
  <c r="F189" i="1"/>
  <c r="F71" i="1"/>
  <c r="F59" i="1"/>
  <c r="H241" i="1"/>
  <c r="I101" i="1"/>
  <c r="H49" i="1"/>
  <c r="N18" i="1"/>
  <c r="F89" i="1"/>
  <c r="K199" i="1"/>
  <c r="F169" i="1"/>
  <c r="D61" i="1"/>
  <c r="G102" i="1"/>
  <c r="E252" i="1"/>
  <c r="C262" i="1"/>
  <c r="C263" i="1" s="1"/>
  <c r="H148" i="1"/>
  <c r="E189" i="1"/>
  <c r="G200" i="1"/>
  <c r="I39" i="1"/>
  <c r="F219" i="1"/>
  <c r="J189" i="1"/>
  <c r="N183" i="1"/>
  <c r="M210" i="1"/>
  <c r="G170" i="1"/>
  <c r="C72" i="1"/>
  <c r="E113" i="1"/>
  <c r="C125" i="1"/>
  <c r="N5" i="1"/>
  <c r="G11" i="1"/>
  <c r="I229" i="1"/>
  <c r="N196" i="1"/>
  <c r="H147" i="1"/>
  <c r="G147" i="1"/>
  <c r="G125" i="1"/>
  <c r="D125" i="1"/>
  <c r="N98" i="1"/>
  <c r="B81" i="1"/>
  <c r="K81" i="1"/>
  <c r="E81" i="1"/>
  <c r="G242" i="1"/>
  <c r="I242" i="1"/>
  <c r="I220" i="1"/>
  <c r="F220" i="1"/>
  <c r="D220" i="1"/>
  <c r="M138" i="1"/>
  <c r="L114" i="1"/>
  <c r="L82" i="1"/>
  <c r="D82" i="1"/>
  <c r="M82" i="1"/>
  <c r="G22" i="1"/>
  <c r="H22" i="1"/>
  <c r="D22" i="1"/>
  <c r="L230" i="1"/>
  <c r="N222" i="1"/>
  <c r="J230" i="1"/>
  <c r="F230" i="1"/>
  <c r="K230" i="1"/>
  <c r="C190" i="1"/>
  <c r="F190" i="1"/>
  <c r="K148" i="1"/>
  <c r="I92" i="1"/>
  <c r="B50" i="1"/>
  <c r="H50" i="1"/>
  <c r="K50" i="1"/>
  <c r="I12" i="1"/>
  <c r="B12" i="1"/>
  <c r="N4" i="1"/>
  <c r="E12" i="1"/>
  <c r="F12" i="1"/>
  <c r="B39" i="1"/>
  <c r="C61" i="1"/>
  <c r="C210" i="1"/>
  <c r="F210" i="1"/>
  <c r="J242" i="1"/>
  <c r="J39" i="1"/>
  <c r="C22" i="1"/>
  <c r="F229" i="1"/>
  <c r="K101" i="1"/>
  <c r="F82" i="1"/>
  <c r="K49" i="1"/>
  <c r="D242" i="1"/>
  <c r="C208" i="1"/>
  <c r="F61" i="1"/>
  <c r="B92" i="1"/>
  <c r="B11" i="1"/>
  <c r="J22" i="1"/>
  <c r="B61" i="1"/>
  <c r="M219" i="1"/>
  <c r="H219" i="1"/>
  <c r="J219" i="1"/>
  <c r="N206" i="1"/>
  <c r="C189" i="1"/>
  <c r="K189" i="1"/>
  <c r="F159" i="1"/>
  <c r="D101" i="1"/>
  <c r="I91" i="1"/>
  <c r="I71" i="1"/>
  <c r="M160" i="1"/>
  <c r="K62" i="1"/>
  <c r="K40" i="1"/>
  <c r="M40" i="1"/>
  <c r="B252" i="1"/>
  <c r="K252" i="1"/>
  <c r="L252" i="1"/>
  <c r="F252" i="1"/>
  <c r="J252" i="1"/>
  <c r="D170" i="1"/>
  <c r="I170" i="1"/>
  <c r="B170" i="1"/>
  <c r="C170" i="1"/>
  <c r="N162" i="1"/>
  <c r="E126" i="1"/>
  <c r="N118" i="1"/>
  <c r="C126" i="1"/>
  <c r="B72" i="1"/>
  <c r="E72" i="1"/>
  <c r="E125" i="1"/>
  <c r="H210" i="1"/>
  <c r="C12" i="1"/>
  <c r="K160" i="1"/>
  <c r="L40" i="1"/>
  <c r="E160" i="1"/>
  <c r="C50" i="1"/>
  <c r="H170" i="1"/>
  <c r="N95" i="1"/>
  <c r="I82" i="1"/>
  <c r="K82" i="1"/>
  <c r="E50" i="1"/>
  <c r="N153" i="1"/>
  <c r="M12" i="1"/>
  <c r="E40" i="1"/>
  <c r="M126" i="1"/>
  <c r="G209" i="1"/>
  <c r="H72" i="1"/>
  <c r="I61" i="1"/>
  <c r="G99" i="1"/>
  <c r="G89" i="1"/>
  <c r="D21" i="1"/>
  <c r="D9" i="1"/>
  <c r="N238" i="1"/>
  <c r="D251" i="1"/>
  <c r="D227" i="1"/>
  <c r="L219" i="1"/>
  <c r="F217" i="1"/>
  <c r="F187" i="1"/>
  <c r="N166" i="1"/>
  <c r="J147" i="1"/>
  <c r="N143" i="1"/>
  <c r="E123" i="1"/>
  <c r="N122" i="1"/>
  <c r="E99" i="1"/>
  <c r="K91" i="1"/>
  <c r="G81" i="1"/>
  <c r="J79" i="1"/>
  <c r="F69" i="1"/>
  <c r="C49" i="1"/>
  <c r="C252" i="1"/>
  <c r="G190" i="1"/>
  <c r="F148" i="1"/>
  <c r="L126" i="1"/>
  <c r="I50" i="1"/>
  <c r="G262" i="1"/>
  <c r="G263" i="1" s="1"/>
  <c r="H262" i="1"/>
  <c r="H263" i="1" s="1"/>
  <c r="L12" i="1"/>
  <c r="H220" i="1"/>
  <c r="N74" i="1"/>
  <c r="N34" i="1"/>
  <c r="G249" i="1"/>
  <c r="G239" i="1"/>
  <c r="G49" i="1"/>
  <c r="K39" i="1"/>
  <c r="D29" i="1"/>
  <c r="F19" i="1"/>
  <c r="C19" i="1"/>
  <c r="J61" i="1"/>
  <c r="I137" i="1"/>
  <c r="I125" i="1"/>
  <c r="I227" i="1"/>
  <c r="N66" i="1"/>
  <c r="D249" i="1"/>
  <c r="F227" i="1"/>
  <c r="N216" i="1"/>
  <c r="F207" i="1"/>
  <c r="C197" i="1"/>
  <c r="N185" i="1"/>
  <c r="F167" i="1"/>
  <c r="C157" i="1"/>
  <c r="E145" i="1"/>
  <c r="C135" i="1"/>
  <c r="C123" i="1"/>
  <c r="F111" i="1"/>
  <c r="D89" i="1"/>
  <c r="E59" i="1"/>
  <c r="D47" i="1"/>
  <c r="N46" i="1"/>
  <c r="I210" i="1"/>
  <c r="K72" i="1"/>
  <c r="I22" i="1"/>
  <c r="N55" i="1"/>
  <c r="N8" i="1"/>
  <c r="C11" i="1"/>
  <c r="D11" i="1"/>
  <c r="F11" i="1"/>
  <c r="I9" i="1"/>
  <c r="M137" i="1"/>
  <c r="C241" i="1"/>
  <c r="E241" i="1"/>
  <c r="J241" i="1"/>
  <c r="N248" i="1"/>
  <c r="D229" i="1"/>
  <c r="B229" i="1"/>
  <c r="H229" i="1"/>
  <c r="E229" i="1"/>
  <c r="N223" i="1"/>
  <c r="G229" i="1"/>
  <c r="D217" i="1"/>
  <c r="N214" i="1"/>
  <c r="B209" i="1"/>
  <c r="F209" i="1"/>
  <c r="H209" i="1"/>
  <c r="J209" i="1"/>
  <c r="I209" i="1"/>
  <c r="I199" i="1"/>
  <c r="E199" i="1"/>
  <c r="J199" i="1"/>
  <c r="N193" i="1"/>
  <c r="L199" i="1"/>
  <c r="B169" i="1"/>
  <c r="J169" i="1"/>
  <c r="C169" i="1"/>
  <c r="C159" i="1"/>
  <c r="K159" i="1"/>
  <c r="G159" i="1"/>
  <c r="H159" i="1"/>
  <c r="L159" i="1"/>
  <c r="N155" i="1"/>
  <c r="K137" i="1"/>
  <c r="N121" i="1"/>
  <c r="H101" i="1"/>
  <c r="J101" i="1"/>
  <c r="D39" i="1"/>
  <c r="E39" i="1"/>
  <c r="L39" i="1"/>
  <c r="F39" i="1"/>
  <c r="E92" i="1"/>
  <c r="K92" i="1"/>
  <c r="H92" i="1"/>
  <c r="D92" i="1"/>
  <c r="F92" i="1"/>
  <c r="F242" i="1"/>
  <c r="E242" i="1"/>
  <c r="D200" i="1"/>
  <c r="H200" i="1"/>
  <c r="M200" i="1"/>
  <c r="J200" i="1"/>
  <c r="L200" i="1"/>
  <c r="E200" i="1"/>
  <c r="H160" i="1"/>
  <c r="F160" i="1"/>
  <c r="D114" i="1"/>
  <c r="F114" i="1"/>
  <c r="B114" i="1"/>
  <c r="H114" i="1"/>
  <c r="I114" i="1"/>
  <c r="M114" i="1"/>
  <c r="G114" i="1"/>
  <c r="E114" i="1"/>
  <c r="B102" i="1"/>
  <c r="C102" i="1"/>
  <c r="E102" i="1"/>
  <c r="D102" i="1"/>
  <c r="I102" i="1"/>
  <c r="I62" i="1"/>
  <c r="N16" i="1"/>
  <c r="M262" i="1"/>
  <c r="M263" i="1" s="1"/>
  <c r="B49" i="1"/>
  <c r="J210" i="1"/>
  <c r="D210" i="1"/>
  <c r="K210" i="1"/>
  <c r="L21" i="1"/>
  <c r="D126" i="1"/>
  <c r="M229" i="1"/>
  <c r="J190" i="1"/>
  <c r="L137" i="1"/>
  <c r="J92" i="1"/>
  <c r="K114" i="1"/>
  <c r="K11" i="1"/>
  <c r="I241" i="1"/>
  <c r="G160" i="1"/>
  <c r="F22" i="1"/>
  <c r="D160" i="1"/>
  <c r="D169" i="1"/>
  <c r="G220" i="1"/>
  <c r="N131" i="1"/>
  <c r="H71" i="1"/>
  <c r="C92" i="1"/>
  <c r="E22" i="1"/>
  <c r="H81" i="1"/>
  <c r="E148" i="1"/>
  <c r="C62" i="1"/>
  <c r="C81" i="1"/>
  <c r="H137" i="1"/>
  <c r="G62" i="1"/>
  <c r="N64" i="1"/>
  <c r="J21" i="1"/>
  <c r="J40" i="1"/>
  <c r="E190" i="1"/>
  <c r="C147" i="1"/>
  <c r="M72" i="1"/>
  <c r="C209" i="1"/>
  <c r="N132" i="1"/>
  <c r="G71" i="1"/>
  <c r="M220" i="1"/>
  <c r="M21" i="1"/>
  <c r="D113" i="1"/>
  <c r="L72" i="1"/>
  <c r="D190" i="1"/>
  <c r="F62" i="1"/>
  <c r="D259" i="1"/>
  <c r="F50" i="1"/>
  <c r="E147" i="1"/>
  <c r="F72" i="1"/>
  <c r="G50" i="1"/>
  <c r="N235" i="1"/>
  <c r="M241" i="1"/>
  <c r="M50" i="1"/>
  <c r="C114" i="1"/>
  <c r="L71" i="1"/>
  <c r="G72" i="1"/>
  <c r="J72" i="1"/>
  <c r="G199" i="1"/>
  <c r="E159" i="1"/>
  <c r="D241" i="1"/>
  <c r="L113" i="1"/>
  <c r="C199" i="1"/>
  <c r="L101" i="1"/>
  <c r="I160" i="1"/>
  <c r="D159" i="1"/>
  <c r="E137" i="1"/>
  <c r="M11" i="1"/>
  <c r="N28" i="1"/>
  <c r="H260" i="1"/>
  <c r="N195" i="1"/>
  <c r="N87" i="1"/>
  <c r="F251" i="1"/>
  <c r="J251" i="1"/>
  <c r="E251" i="1"/>
  <c r="C251" i="1"/>
  <c r="G251" i="1"/>
  <c r="H251" i="1"/>
  <c r="N225" i="1"/>
  <c r="E219" i="1"/>
  <c r="B219" i="1"/>
  <c r="N205" i="1"/>
  <c r="B189" i="1"/>
  <c r="L189" i="1"/>
  <c r="I189" i="1"/>
  <c r="J81" i="1"/>
  <c r="N75" i="1"/>
  <c r="M81" i="1"/>
  <c r="F81" i="1"/>
  <c r="D81" i="1"/>
  <c r="N78" i="1"/>
  <c r="C71" i="1"/>
  <c r="D71" i="1"/>
  <c r="E71" i="1"/>
  <c r="D252" i="1"/>
  <c r="M252" i="1"/>
  <c r="H252" i="1"/>
  <c r="G252" i="1"/>
  <c r="D148" i="1"/>
  <c r="J148" i="1"/>
  <c r="I148" i="1"/>
  <c r="K126" i="1"/>
  <c r="F126" i="1"/>
  <c r="H126" i="1"/>
  <c r="J12" i="1"/>
  <c r="D12" i="1"/>
  <c r="N33" i="1"/>
  <c r="N58" i="1"/>
  <c r="L11" i="1"/>
  <c r="N6" i="1"/>
  <c r="N154" i="1"/>
  <c r="E21" i="1"/>
  <c r="N25" i="1"/>
  <c r="B21" i="1"/>
  <c r="K21" i="1"/>
  <c r="F21" i="1"/>
  <c r="H21" i="1"/>
  <c r="N237" i="1"/>
  <c r="N109" i="1"/>
  <c r="N165" i="1"/>
  <c r="N156" i="1"/>
  <c r="D147" i="1"/>
  <c r="M147" i="1"/>
  <c r="F125" i="1"/>
  <c r="J125" i="1"/>
  <c r="C113" i="1"/>
  <c r="I113" i="1"/>
  <c r="M113" i="1"/>
  <c r="D111" i="1"/>
  <c r="N108" i="1"/>
  <c r="B91" i="1"/>
  <c r="E91" i="1"/>
  <c r="C91" i="1"/>
  <c r="G91" i="1"/>
  <c r="G61" i="1"/>
  <c r="H61" i="1"/>
  <c r="K61" i="1"/>
  <c r="E61" i="1"/>
  <c r="N43" i="1"/>
  <c r="D49" i="1"/>
  <c r="E230" i="1"/>
  <c r="M230" i="1"/>
  <c r="D230" i="1"/>
  <c r="G230" i="1"/>
  <c r="I230" i="1"/>
  <c r="H190" i="1"/>
  <c r="I190" i="1"/>
  <c r="F170" i="1"/>
  <c r="L170" i="1"/>
  <c r="E170" i="1"/>
  <c r="J50" i="1"/>
  <c r="N42" i="1"/>
  <c r="N24" i="1"/>
  <c r="B220" i="1"/>
  <c r="J220" i="1"/>
  <c r="L220" i="1"/>
  <c r="N212" i="1"/>
  <c r="B138" i="1"/>
  <c r="F138" i="1"/>
  <c r="E138" i="1"/>
  <c r="J138" i="1"/>
  <c r="K138" i="1"/>
  <c r="C138" i="1"/>
  <c r="I138" i="1"/>
  <c r="L138" i="1"/>
  <c r="G138" i="1"/>
  <c r="J82" i="1"/>
  <c r="B82" i="1"/>
  <c r="D40" i="1"/>
  <c r="I40" i="1"/>
  <c r="C40" i="1"/>
  <c r="G40" i="1"/>
  <c r="N32" i="1"/>
  <c r="L262" i="1"/>
  <c r="L263" i="1" s="1"/>
  <c r="N202" i="1"/>
  <c r="E210" i="1"/>
  <c r="E82" i="1"/>
  <c r="M199" i="1"/>
  <c r="J159" i="1"/>
  <c r="J126" i="1"/>
  <c r="L50" i="1"/>
  <c r="M170" i="1"/>
  <c r="J71" i="1"/>
  <c r="F102" i="1"/>
  <c r="F113" i="1"/>
  <c r="E49" i="1"/>
  <c r="F200" i="1"/>
  <c r="H189" i="1"/>
  <c r="E11" i="1"/>
  <c r="G113" i="1"/>
  <c r="F241" i="1"/>
  <c r="H138" i="1"/>
  <c r="G12" i="1"/>
  <c r="D199" i="1"/>
  <c r="H11" i="1"/>
  <c r="E220" i="1"/>
  <c r="G101" i="1"/>
  <c r="N141" i="1"/>
  <c r="I251" i="1"/>
  <c r="N84" i="1"/>
  <c r="L147" i="1"/>
  <c r="H40" i="1"/>
  <c r="H230" i="1"/>
  <c r="H12" i="1"/>
  <c r="I49" i="1"/>
  <c r="G39" i="1"/>
  <c r="F40" i="1"/>
  <c r="J229" i="1"/>
  <c r="K200" i="1"/>
  <c r="J137" i="1"/>
  <c r="J62" i="1"/>
  <c r="K170" i="1"/>
  <c r="L81" i="1"/>
  <c r="J11" i="1"/>
  <c r="B241" i="1"/>
  <c r="D72" i="1"/>
  <c r="I159" i="1"/>
  <c r="H199" i="1"/>
  <c r="C160" i="1"/>
  <c r="H113" i="1"/>
  <c r="H102" i="1"/>
  <c r="N236" i="1"/>
  <c r="N213" i="1"/>
  <c r="M92" i="1"/>
  <c r="I200" i="1"/>
  <c r="I147" i="1"/>
  <c r="C230" i="1"/>
  <c r="J113" i="1"/>
  <c r="M39" i="1"/>
  <c r="M159" i="1"/>
  <c r="J170" i="1"/>
  <c r="I252" i="1"/>
  <c r="N244" i="1"/>
  <c r="N194" i="1"/>
  <c r="H82" i="1"/>
  <c r="M189" i="1"/>
  <c r="E169" i="1"/>
  <c r="G259" i="1"/>
  <c r="G189" i="1"/>
  <c r="G137" i="1"/>
  <c r="F49" i="1"/>
  <c r="G82" i="1"/>
  <c r="E62" i="1"/>
  <c r="C242" i="1"/>
  <c r="C21" i="1"/>
  <c r="B125" i="1"/>
  <c r="G227" i="1"/>
  <c r="G217" i="1"/>
  <c r="G207" i="1"/>
  <c r="G197" i="1"/>
  <c r="G187" i="1"/>
  <c r="G167" i="1"/>
  <c r="G135" i="1"/>
  <c r="G123" i="1"/>
  <c r="G111" i="1"/>
  <c r="H125" i="1"/>
  <c r="N107" i="1"/>
  <c r="E9" i="1"/>
  <c r="I111" i="1"/>
  <c r="I135" i="1"/>
  <c r="J217" i="1"/>
  <c r="J157" i="1"/>
  <c r="J135" i="1"/>
  <c r="J111" i="1"/>
  <c r="J259" i="1"/>
  <c r="C227" i="1"/>
  <c r="E217" i="1"/>
  <c r="D197" i="1"/>
  <c r="D157" i="1"/>
  <c r="F145" i="1"/>
  <c r="D135" i="1"/>
  <c r="D123" i="1"/>
  <c r="E89" i="1"/>
  <c r="E69" i="1"/>
  <c r="E47" i="1"/>
  <c r="F37" i="1"/>
  <c r="E29" i="1"/>
  <c r="G19" i="1"/>
  <c r="C29" i="1"/>
  <c r="G21" i="1"/>
  <c r="C9" i="1"/>
  <c r="I37" i="1"/>
  <c r="I99" i="1"/>
  <c r="J249" i="1"/>
  <c r="J187" i="1"/>
  <c r="J167" i="1"/>
  <c r="J145" i="1"/>
  <c r="J123" i="1"/>
  <c r="J47" i="1"/>
  <c r="J49" i="1"/>
  <c r="K71" i="1"/>
  <c r="N134" i="1"/>
  <c r="L229" i="1"/>
  <c r="N15" i="1"/>
  <c r="N36" i="1"/>
  <c r="M61" i="1"/>
  <c r="N68" i="1"/>
  <c r="K125" i="1"/>
  <c r="K169" i="1"/>
  <c r="K251" i="1"/>
  <c r="N119" i="1"/>
  <c r="C249" i="1"/>
  <c r="E239" i="1"/>
  <c r="D219" i="1"/>
  <c r="C217" i="1"/>
  <c r="D189" i="1"/>
  <c r="D145" i="1"/>
  <c r="E111" i="1"/>
  <c r="D91" i="1"/>
  <c r="C89" i="1"/>
  <c r="I79" i="1"/>
  <c r="D59" i="1"/>
  <c r="C47" i="1"/>
  <c r="B239" i="1"/>
  <c r="B197" i="1"/>
  <c r="B157" i="1"/>
  <c r="B111" i="1"/>
  <c r="L190" i="1"/>
  <c r="K102" i="1"/>
  <c r="N54" i="1"/>
  <c r="K227" i="1"/>
  <c r="K197" i="1"/>
  <c r="K157" i="1"/>
  <c r="K111" i="1"/>
  <c r="K69" i="1"/>
  <c r="K29" i="1"/>
  <c r="L160" i="1"/>
  <c r="N106" i="1"/>
  <c r="L249" i="1"/>
  <c r="L207" i="1"/>
  <c r="L167" i="1"/>
  <c r="L123" i="1"/>
  <c r="L89" i="1"/>
  <c r="L9" i="1"/>
  <c r="M136" i="1"/>
  <c r="M89" i="1"/>
  <c r="M47" i="1"/>
  <c r="M19" i="1"/>
  <c r="H259" i="1"/>
  <c r="N56" i="1"/>
  <c r="N215" i="1"/>
  <c r="N97" i="1"/>
  <c r="N133" i="1"/>
  <c r="N35" i="1"/>
  <c r="M145" i="1"/>
  <c r="M99" i="1"/>
  <c r="M69" i="1"/>
  <c r="M29" i="1"/>
  <c r="N110" i="1"/>
  <c r="N144" i="1"/>
  <c r="N186" i="1"/>
  <c r="M209" i="1"/>
  <c r="N226" i="1"/>
  <c r="M148" i="1"/>
  <c r="M123" i="1"/>
  <c r="L48" i="1"/>
  <c r="L20" i="1"/>
  <c r="L227" i="1"/>
  <c r="L187" i="1"/>
  <c r="L145" i="1"/>
  <c r="L69" i="1"/>
  <c r="N120" i="1"/>
  <c r="N86" i="1"/>
  <c r="L259" i="1"/>
  <c r="N44" i="1"/>
  <c r="N26" i="1"/>
  <c r="N77" i="1"/>
  <c r="N204" i="1"/>
  <c r="N184" i="1"/>
  <c r="N164" i="1"/>
  <c r="N142" i="1"/>
  <c r="N96" i="1"/>
  <c r="N224" i="1"/>
  <c r="M49" i="1"/>
  <c r="J239" i="1"/>
  <c r="J89" i="1"/>
  <c r="J37" i="1"/>
  <c r="J19" i="1"/>
  <c r="M91" i="1"/>
  <c r="K242" i="1"/>
  <c r="L22" i="1"/>
  <c r="N246" i="1"/>
  <c r="J69" i="1"/>
  <c r="J218" i="1"/>
  <c r="N27" i="1"/>
  <c r="K259" i="1"/>
  <c r="L209" i="1"/>
  <c r="M251" i="1"/>
  <c r="N94" i="1"/>
  <c r="L91" i="1"/>
  <c r="M62" i="1"/>
  <c r="L148" i="1"/>
  <c r="M125" i="1"/>
  <c r="K22" i="1"/>
  <c r="N245" i="1"/>
  <c r="L62" i="1"/>
  <c r="M242" i="1"/>
  <c r="L251" i="1"/>
  <c r="N203" i="1"/>
  <c r="M22" i="1"/>
  <c r="N140" i="1"/>
  <c r="K249" i="1"/>
  <c r="K217" i="1"/>
  <c r="K135" i="1"/>
  <c r="K89" i="1"/>
  <c r="K47" i="1"/>
  <c r="K9" i="1"/>
  <c r="L61" i="1"/>
  <c r="M102" i="1"/>
  <c r="L169" i="1"/>
  <c r="L102" i="1"/>
  <c r="M190" i="1"/>
  <c r="L242" i="1"/>
  <c r="N14" i="1"/>
  <c r="N163" i="1"/>
  <c r="M169" i="1"/>
  <c r="N234" i="1"/>
  <c r="N182" i="1"/>
  <c r="N65" i="1"/>
  <c r="H242" i="1"/>
  <c r="I197" i="1"/>
  <c r="I239" i="1"/>
  <c r="N247" i="1"/>
  <c r="N7" i="1"/>
  <c r="F260" i="1"/>
  <c r="F47" i="1"/>
  <c r="F157" i="1"/>
  <c r="F99" i="1"/>
  <c r="F79" i="1"/>
  <c r="M71" i="1"/>
  <c r="K190" i="1"/>
  <c r="I126" i="1"/>
  <c r="H62" i="1"/>
  <c r="E79" i="1"/>
  <c r="K241" i="1"/>
  <c r="K209" i="1"/>
  <c r="I169" i="1"/>
  <c r="D158" i="1"/>
  <c r="D146" i="1"/>
  <c r="F137" i="1"/>
  <c r="F101" i="1"/>
  <c r="L92" i="1"/>
  <c r="N67" i="1"/>
  <c r="N45" i="1"/>
  <c r="N57" i="1"/>
  <c r="I219" i="1"/>
  <c r="N85" i="1"/>
  <c r="G92" i="1"/>
  <c r="C101" i="1"/>
  <c r="I11" i="1"/>
  <c r="L125" i="1"/>
  <c r="G126" i="1"/>
  <c r="J91" i="1"/>
  <c r="K219" i="1"/>
  <c r="H91" i="1"/>
  <c r="F91" i="1"/>
  <c r="G219" i="1"/>
  <c r="E101" i="1"/>
  <c r="C145" i="1"/>
  <c r="C59" i="1"/>
  <c r="C167" i="1"/>
  <c r="C37" i="1"/>
  <c r="B217" i="1"/>
  <c r="B135" i="1"/>
  <c r="G260" i="1"/>
  <c r="C207" i="1"/>
  <c r="G250" i="1"/>
  <c r="D250" i="1"/>
  <c r="J240" i="1"/>
  <c r="G240" i="1"/>
  <c r="C240" i="1"/>
  <c r="J228" i="1"/>
  <c r="H228" i="1"/>
  <c r="F228" i="1"/>
  <c r="D228" i="1"/>
  <c r="H218" i="1"/>
  <c r="F218" i="1"/>
  <c r="D218" i="1"/>
  <c r="J208" i="1"/>
  <c r="H208" i="1"/>
  <c r="F208" i="1"/>
  <c r="J198" i="1"/>
  <c r="H198" i="1"/>
  <c r="F198" i="1"/>
  <c r="C198" i="1"/>
  <c r="H188" i="1"/>
  <c r="F188" i="1"/>
  <c r="C188" i="1"/>
  <c r="H168" i="1"/>
  <c r="F168" i="1"/>
  <c r="C168" i="1"/>
  <c r="G158" i="1"/>
  <c r="C158" i="1"/>
  <c r="G146" i="1"/>
  <c r="C146" i="1"/>
  <c r="H136" i="1"/>
  <c r="F136" i="1"/>
  <c r="C136" i="1"/>
  <c r="H124" i="1"/>
  <c r="F124" i="1"/>
  <c r="C124" i="1"/>
  <c r="H112" i="1"/>
  <c r="F112" i="1"/>
  <c r="C112" i="1"/>
  <c r="G100" i="1"/>
  <c r="D100" i="1"/>
  <c r="J90" i="1"/>
  <c r="G90" i="1"/>
  <c r="D90" i="1"/>
  <c r="J80" i="1"/>
  <c r="G80" i="1"/>
  <c r="D80" i="1"/>
  <c r="J70" i="1"/>
  <c r="H70" i="1"/>
  <c r="F70" i="1"/>
  <c r="C70" i="1"/>
  <c r="H60" i="1"/>
  <c r="F60" i="1"/>
  <c r="C60" i="1"/>
  <c r="G48" i="1"/>
  <c r="D48" i="1"/>
  <c r="J38" i="1"/>
  <c r="G38" i="1"/>
  <c r="D38" i="1"/>
  <c r="J30" i="1"/>
  <c r="G30" i="1"/>
  <c r="D30" i="1"/>
  <c r="J20" i="1"/>
  <c r="H20" i="1"/>
  <c r="F20" i="1"/>
  <c r="C20" i="1"/>
  <c r="I250" i="1"/>
  <c r="I228" i="1"/>
  <c r="I208" i="1"/>
  <c r="I188" i="1"/>
  <c r="I168" i="1"/>
  <c r="I146" i="1"/>
  <c r="I124" i="1"/>
  <c r="I90" i="1"/>
  <c r="I70" i="1"/>
  <c r="I48" i="1"/>
  <c r="I30" i="1"/>
  <c r="I10" i="1"/>
  <c r="G10" i="1"/>
  <c r="E240" i="1"/>
  <c r="E218" i="1"/>
  <c r="E198" i="1"/>
  <c r="E158" i="1"/>
  <c r="E136" i="1"/>
  <c r="E112" i="1"/>
  <c r="E90" i="1"/>
  <c r="E70" i="1"/>
  <c r="E48" i="1"/>
  <c r="E30" i="1"/>
  <c r="E10" i="1"/>
  <c r="C10" i="1"/>
  <c r="B240" i="1"/>
  <c r="B218" i="1"/>
  <c r="B198" i="1"/>
  <c r="B158" i="1"/>
  <c r="B136" i="1"/>
  <c r="B112" i="1"/>
  <c r="I100" i="1"/>
  <c r="B100" i="1"/>
  <c r="B80" i="1"/>
  <c r="B60" i="1"/>
  <c r="B38" i="1"/>
  <c r="B20" i="1"/>
  <c r="B249" i="1"/>
  <c r="B227" i="1"/>
  <c r="B207" i="1"/>
  <c r="B187" i="1"/>
  <c r="B167" i="1"/>
  <c r="B145" i="1"/>
  <c r="B123" i="1"/>
  <c r="B99" i="1"/>
  <c r="B79" i="1"/>
  <c r="B59" i="1"/>
  <c r="B37" i="1"/>
  <c r="B19" i="1"/>
  <c r="K250" i="1"/>
  <c r="K228" i="1"/>
  <c r="K198" i="1"/>
  <c r="K158" i="1"/>
  <c r="K136" i="1"/>
  <c r="K112" i="1"/>
  <c r="K90" i="1"/>
  <c r="K70" i="1"/>
  <c r="K48" i="1"/>
  <c r="K30" i="1"/>
  <c r="K10" i="1"/>
  <c r="K239" i="1"/>
  <c r="K218" i="1"/>
  <c r="K207" i="1"/>
  <c r="K187" i="1"/>
  <c r="K167" i="1"/>
  <c r="K145" i="1"/>
  <c r="K123" i="1"/>
  <c r="K99" i="1"/>
  <c r="K79" i="1"/>
  <c r="K59" i="1"/>
  <c r="K37" i="1"/>
  <c r="K19" i="1"/>
  <c r="L250" i="1"/>
  <c r="L228" i="1"/>
  <c r="L208" i="1"/>
  <c r="L188" i="1"/>
  <c r="L168" i="1"/>
  <c r="L146" i="1"/>
  <c r="L124" i="1"/>
  <c r="L90" i="1"/>
  <c r="L70" i="1"/>
  <c r="L38" i="1"/>
  <c r="L10" i="1"/>
  <c r="L239" i="1"/>
  <c r="L217" i="1"/>
  <c r="L197" i="1"/>
  <c r="L157" i="1"/>
  <c r="L135" i="1"/>
  <c r="L111" i="1"/>
  <c r="L99" i="1"/>
  <c r="L79" i="1"/>
  <c r="L59" i="1"/>
  <c r="L37" i="1"/>
  <c r="L19" i="1"/>
  <c r="M250" i="1"/>
  <c r="M228" i="1"/>
  <c r="M208" i="1"/>
  <c r="M188" i="1"/>
  <c r="M100" i="1"/>
  <c r="M70" i="1"/>
  <c r="M48" i="1"/>
  <c r="M30" i="1"/>
  <c r="M111" i="1"/>
  <c r="M90" i="1"/>
  <c r="M79" i="1"/>
  <c r="M59" i="1"/>
  <c r="M37" i="1"/>
  <c r="M20" i="1"/>
  <c r="M9" i="1"/>
  <c r="H123" i="1"/>
  <c r="H99" i="1"/>
  <c r="H79" i="1"/>
  <c r="H59" i="1"/>
  <c r="H37" i="1"/>
  <c r="H19" i="1"/>
  <c r="J262" i="1"/>
  <c r="J263" i="1" s="1"/>
  <c r="D262" i="1"/>
  <c r="D263" i="1" s="1"/>
  <c r="D260" i="1"/>
  <c r="N76" i="1"/>
  <c r="G79" i="1"/>
  <c r="F259" i="1"/>
  <c r="F29" i="1"/>
  <c r="J250" i="1"/>
  <c r="H250" i="1"/>
  <c r="F250" i="1"/>
  <c r="C250" i="1"/>
  <c r="H240" i="1"/>
  <c r="F240" i="1"/>
  <c r="D240" i="1"/>
  <c r="G228" i="1"/>
  <c r="C228" i="1"/>
  <c r="G218" i="1"/>
  <c r="C218" i="1"/>
  <c r="G208" i="1"/>
  <c r="D208" i="1"/>
  <c r="G198" i="1"/>
  <c r="D198" i="1"/>
  <c r="J188" i="1"/>
  <c r="G188" i="1"/>
  <c r="D188" i="1"/>
  <c r="J168" i="1"/>
  <c r="G168" i="1"/>
  <c r="D168" i="1"/>
  <c r="J158" i="1"/>
  <c r="H158" i="1"/>
  <c r="F158" i="1"/>
  <c r="J146" i="1"/>
  <c r="H146" i="1"/>
  <c r="F146" i="1"/>
  <c r="J136" i="1"/>
  <c r="G136" i="1"/>
  <c r="D136" i="1"/>
  <c r="J124" i="1"/>
  <c r="G124" i="1"/>
  <c r="D124" i="1"/>
  <c r="J112" i="1"/>
  <c r="G112" i="1"/>
  <c r="D112" i="1"/>
  <c r="F100" i="1"/>
  <c r="C100" i="1"/>
  <c r="H90" i="1"/>
  <c r="F90" i="1"/>
  <c r="C90" i="1"/>
  <c r="H80" i="1"/>
  <c r="F80" i="1"/>
  <c r="C80" i="1"/>
  <c r="G70" i="1"/>
  <c r="D70" i="1"/>
  <c r="J60" i="1"/>
  <c r="G60" i="1"/>
  <c r="D60" i="1"/>
  <c r="J48" i="1"/>
  <c r="H48" i="1"/>
  <c r="F48" i="1"/>
  <c r="C48" i="1"/>
  <c r="H38" i="1"/>
  <c r="F38" i="1"/>
  <c r="C38" i="1"/>
  <c r="H30" i="1"/>
  <c r="F30" i="1"/>
  <c r="C30" i="1"/>
  <c r="G20" i="1"/>
  <c r="D20" i="1"/>
  <c r="J10" i="1"/>
  <c r="I240" i="1"/>
  <c r="I218" i="1"/>
  <c r="I198" i="1"/>
  <c r="I158" i="1"/>
  <c r="I136" i="1"/>
  <c r="I112" i="1"/>
  <c r="I80" i="1"/>
  <c r="I60" i="1"/>
  <c r="I38" i="1"/>
  <c r="I20" i="1"/>
  <c r="H10" i="1"/>
  <c r="F10" i="1"/>
  <c r="E250" i="1"/>
  <c r="E228" i="1"/>
  <c r="E208" i="1"/>
  <c r="E188" i="1"/>
  <c r="E168" i="1"/>
  <c r="E146" i="1"/>
  <c r="E124" i="1"/>
  <c r="E100" i="1"/>
  <c r="E80" i="1"/>
  <c r="E60" i="1"/>
  <c r="E38" i="1"/>
  <c r="E20" i="1"/>
  <c r="D10" i="1"/>
  <c r="B250" i="1"/>
  <c r="B228" i="1"/>
  <c r="B208" i="1"/>
  <c r="B188" i="1"/>
  <c r="B168" i="1"/>
  <c r="B146" i="1"/>
  <c r="B124" i="1"/>
  <c r="J100" i="1"/>
  <c r="H100" i="1"/>
  <c r="B90" i="1"/>
  <c r="B70" i="1"/>
  <c r="B48" i="1"/>
  <c r="B30" i="1"/>
  <c r="B10" i="1"/>
  <c r="B89" i="1"/>
  <c r="B69" i="1"/>
  <c r="B47" i="1"/>
  <c r="B29" i="1"/>
  <c r="B9" i="1"/>
  <c r="K240" i="1"/>
  <c r="K208" i="1"/>
  <c r="K188" i="1"/>
  <c r="K168" i="1"/>
  <c r="K146" i="1"/>
  <c r="K124" i="1"/>
  <c r="K100" i="1"/>
  <c r="K80" i="1"/>
  <c r="K60" i="1"/>
  <c r="K38" i="1"/>
  <c r="K20" i="1"/>
  <c r="L240" i="1"/>
  <c r="L218" i="1"/>
  <c r="L198" i="1"/>
  <c r="L158" i="1"/>
  <c r="L136" i="1"/>
  <c r="L112" i="1"/>
  <c r="L80" i="1"/>
  <c r="L60" i="1"/>
  <c r="L30" i="1"/>
  <c r="L100" i="1"/>
  <c r="L47" i="1"/>
  <c r="L29" i="1"/>
  <c r="M240" i="1"/>
  <c r="M218" i="1"/>
  <c r="M198" i="1"/>
  <c r="M158" i="1"/>
  <c r="M112" i="1"/>
  <c r="M80" i="1"/>
  <c r="M60" i="1"/>
  <c r="M38" i="1"/>
  <c r="M10" i="1"/>
  <c r="M239" i="1"/>
  <c r="M217" i="1"/>
  <c r="M197" i="1"/>
  <c r="M157" i="1"/>
  <c r="H111" i="1"/>
  <c r="H89" i="1"/>
  <c r="H69" i="1"/>
  <c r="H47" i="1"/>
  <c r="H29" i="1"/>
  <c r="H9" i="1"/>
  <c r="M168" i="1"/>
  <c r="M124" i="1"/>
  <c r="M249" i="1"/>
  <c r="M227" i="1"/>
  <c r="M207" i="1"/>
  <c r="M187" i="1"/>
  <c r="M167" i="1"/>
  <c r="M146" i="1"/>
  <c r="M135" i="1"/>
  <c r="H249" i="1"/>
  <c r="H227" i="1"/>
  <c r="H207" i="1"/>
  <c r="H187" i="1"/>
  <c r="H167" i="1"/>
  <c r="H145" i="1"/>
  <c r="H239" i="1"/>
  <c r="H217" i="1"/>
  <c r="H197" i="1"/>
  <c r="H157" i="1"/>
  <c r="H135" i="1"/>
  <c r="I21" i="1"/>
  <c r="I260" i="1"/>
  <c r="B160" i="1"/>
  <c r="C39" i="1"/>
  <c r="E259" i="1" l="1"/>
  <c r="B259" i="1"/>
  <c r="N258" i="1"/>
  <c r="N257" i="1"/>
  <c r="N256" i="1"/>
  <c r="N254" i="1"/>
  <c r="N255" i="1"/>
  <c r="N178" i="1"/>
  <c r="N177" i="1"/>
  <c r="N240" i="1"/>
  <c r="N100" i="1"/>
  <c r="N59" i="1"/>
  <c r="N70" i="1"/>
  <c r="N135" i="1"/>
  <c r="M259" i="1"/>
  <c r="N20" i="1"/>
  <c r="N29" i="1"/>
  <c r="N197" i="1"/>
  <c r="N90" i="1"/>
  <c r="N227" i="1"/>
  <c r="N228" i="1"/>
  <c r="N158" i="1"/>
  <c r="N136" i="1"/>
  <c r="N198" i="1"/>
  <c r="N168" i="1"/>
  <c r="N218" i="1"/>
  <c r="N157" i="1"/>
  <c r="N167" i="1"/>
  <c r="N208" i="1"/>
  <c r="N48" i="1"/>
  <c r="N39" i="1"/>
  <c r="N37" i="1"/>
  <c r="E260" i="1"/>
  <c r="N146" i="1"/>
  <c r="N80" i="1"/>
  <c r="J260" i="1"/>
  <c r="N207" i="1"/>
  <c r="N79" i="1"/>
  <c r="C259" i="1"/>
  <c r="C260" i="1"/>
  <c r="N69" i="1"/>
  <c r="N188" i="1"/>
  <c r="N112" i="1"/>
  <c r="N111" i="1"/>
  <c r="N9" i="1"/>
  <c r="N239" i="1"/>
  <c r="N30" i="1"/>
  <c r="N217" i="1"/>
  <c r="N60" i="1"/>
  <c r="N124" i="1"/>
  <c r="N47" i="1"/>
  <c r="N123" i="1"/>
  <c r="N10" i="1"/>
  <c r="N89" i="1"/>
  <c r="L260" i="1"/>
  <c r="N250" i="1"/>
  <c r="N38" i="1"/>
  <c r="N249" i="1"/>
  <c r="B260" i="1"/>
  <c r="B263" i="1"/>
  <c r="M260" i="1"/>
  <c r="N19" i="1"/>
  <c r="N187" i="1"/>
  <c r="N145" i="1"/>
  <c r="N99" i="1"/>
  <c r="K260" i="1"/>
  <c r="K262" i="1"/>
  <c r="K263" i="1" s="1"/>
  <c r="E262" i="1"/>
  <c r="E263" i="1" s="1"/>
  <c r="I259" i="1"/>
  <c r="I262" i="1"/>
  <c r="I263" i="1" s="1"/>
  <c r="B265" i="1" l="1"/>
  <c r="N262" i="1"/>
  <c r="N40" i="1"/>
  <c r="N260" i="1"/>
  <c r="N259" i="1"/>
  <c r="N263" i="1" l="1"/>
</calcChain>
</file>

<file path=xl/sharedStrings.xml><?xml version="1.0" encoding="utf-8"?>
<sst xmlns="http://schemas.openxmlformats.org/spreadsheetml/2006/main" count="1007" uniqueCount="131">
  <si>
    <t>Indicador</t>
  </si>
  <si>
    <t>Compras mes(coste ventas)</t>
  </si>
  <si>
    <t xml:space="preserve"> 1A. MEDICAMENTOS SOE</t>
  </si>
  <si>
    <t xml:space="preserve">Ventas mes a PVP </t>
  </si>
  <si>
    <t>Ventas mes (Uds.)</t>
  </si>
  <si>
    <t xml:space="preserve"> 1B. MEDICAMENTOS NO SOE</t>
  </si>
  <si>
    <t xml:space="preserve"> 1C. MEDICAMENTOS GENERICOS</t>
  </si>
  <si>
    <t>1A</t>
  </si>
  <si>
    <t>1B</t>
  </si>
  <si>
    <t>1C</t>
  </si>
  <si>
    <t>1M</t>
  </si>
  <si>
    <t>2A</t>
  </si>
  <si>
    <t>2B</t>
  </si>
  <si>
    <t>2C</t>
  </si>
  <si>
    <t>2D</t>
  </si>
  <si>
    <t>3A</t>
  </si>
  <si>
    <t>3G</t>
  </si>
  <si>
    <t>3J</t>
  </si>
  <si>
    <t>3O</t>
  </si>
  <si>
    <t>3R</t>
  </si>
  <si>
    <t>4A</t>
  </si>
  <si>
    <t>5A</t>
  </si>
  <si>
    <t>5G</t>
  </si>
  <si>
    <t>5M</t>
  </si>
  <si>
    <t>6A</t>
  </si>
  <si>
    <t>6B</t>
  </si>
  <si>
    <t>6G</t>
  </si>
  <si>
    <t>6J</t>
  </si>
  <si>
    <t>6N</t>
  </si>
  <si>
    <t>7A</t>
  </si>
  <si>
    <t>2A. NFANTIL PRE-POST MAMÁ</t>
  </si>
  <si>
    <t>2B. INFANTIL ALIMENTACIÓN</t>
  </si>
  <si>
    <t>2C. INFANTIL HIGIENE</t>
  </si>
  <si>
    <t>2D. INFANTIL ARTÍCULOS</t>
  </si>
  <si>
    <t>3O. CUIDADO SOLAR</t>
  </si>
  <si>
    <t>5G. HOMEOPATÍA</t>
  </si>
  <si>
    <t>6G. OPTICA</t>
  </si>
  <si>
    <t>6J. PIERNAS, PIES HIGIENE Y CUIDAD</t>
  </si>
  <si>
    <t>6N. VETERINARIA</t>
  </si>
  <si>
    <t>7A. ORTOPEDIA</t>
  </si>
  <si>
    <t>Uds.</t>
  </si>
  <si>
    <t xml:space="preserve">PVP </t>
  </si>
  <si>
    <t>P.Coste</t>
  </si>
  <si>
    <t>Margen</t>
  </si>
  <si>
    <t>%</t>
  </si>
  <si>
    <t>Uds.Inven</t>
  </si>
  <si>
    <t>PVP.Inve</t>
  </si>
  <si>
    <t>TOTAL FARMACIA</t>
  </si>
  <si>
    <t>Margen bruto %</t>
  </si>
  <si>
    <t>Crecimiento uds. YTD</t>
  </si>
  <si>
    <t>Crec. Factur. YTD</t>
  </si>
  <si>
    <t>Stock fin de mes a PVP</t>
  </si>
  <si>
    <t>Período: 2011</t>
  </si>
  <si>
    <t>Días de inventario (€)</t>
  </si>
  <si>
    <t xml:space="preserve"> 1M. EFP´S</t>
  </si>
  <si>
    <t xml:space="preserve">3A. CABELLO </t>
  </si>
  <si>
    <t xml:space="preserve">3G. CARA ESTILO </t>
  </si>
  <si>
    <t>3J.CORPORAL CUIDADO E HIGIENE</t>
  </si>
  <si>
    <t>3R. HIGIENE Y PROTECCIÓN INTIMA</t>
  </si>
  <si>
    <t>4A. BOCA Y DIENTES</t>
  </si>
  <si>
    <t>5A. FITOTERAPIA Y VITAMINAS</t>
  </si>
  <si>
    <t>5M. ALIMENTACIÓN FINANCIADA</t>
  </si>
  <si>
    <t>6A. ABSORBENTES FINANCIADOS</t>
  </si>
  <si>
    <t>6B. EFECTOS NO SOE</t>
  </si>
  <si>
    <t>MEDICAMENTOS SOE -2</t>
  </si>
  <si>
    <t>MEDICAMENTOS NO SOE -3</t>
  </si>
  <si>
    <t>MEDICAMENTOS GENÉRICOS -4</t>
  </si>
  <si>
    <t>1D</t>
  </si>
  <si>
    <t>INFANTIL PRE-POST MAMÁ -6</t>
  </si>
  <si>
    <t>INFANTIL ALIMENTACIÓN -7</t>
  </si>
  <si>
    <t>INFANTIL HIGIENE -8</t>
  </si>
  <si>
    <t>INFANTIL ARTÍCULOS -9</t>
  </si>
  <si>
    <t>CABELLO -10</t>
  </si>
  <si>
    <t>CARA ESTILO COSMÉTICA -11</t>
  </si>
  <si>
    <t>CUERPO CUIDADO E HIGIENE -12</t>
  </si>
  <si>
    <t>CUIDADO SOLAR -13</t>
  </si>
  <si>
    <t>HIGIENE Y PROTECCIÓN ÍNTIM -14</t>
  </si>
  <si>
    <t>HIGIENE DENTAL -15</t>
  </si>
  <si>
    <t>FITOTERAPIA Y VITAMINA 7 -16</t>
  </si>
  <si>
    <t>HOMEOPATÍA -17</t>
  </si>
  <si>
    <t>ALIMENT Y DIETET FINANCIAD -18</t>
  </si>
  <si>
    <t>ABSORBENTES FINANCIADOS -19</t>
  </si>
  <si>
    <t>EFECTOS Y ACCEDORIOS NOSOE -20</t>
  </si>
  <si>
    <t>OPTICA -21</t>
  </si>
  <si>
    <t>PIERNAS,PIES HIGIE Y CUID -22</t>
  </si>
  <si>
    <t>VETERINARIA -23</t>
  </si>
  <si>
    <t>ORTOPEDIA -24</t>
  </si>
  <si>
    <t>Filtro Fecha</t>
  </si>
  <si>
    <t xml:space="preserve">: </t>
  </si>
  <si>
    <t>:</t>
  </si>
  <si>
    <t xml:space="preserve">Vendido </t>
  </si>
  <si>
    <t xml:space="preserve">Total PVP </t>
  </si>
  <si>
    <t>Margen Beneficio</t>
  </si>
  <si>
    <t>1D. MEDICAMENTOS MARGEN ESPECIAL</t>
  </si>
  <si>
    <t>MEDICAMENTOS M.E. PVP &gt;143,04</t>
  </si>
  <si>
    <t>EFP´S-5</t>
  </si>
  <si>
    <t>Stock fin de mes (Uds.)</t>
  </si>
  <si>
    <t>PARAFARMACIA</t>
  </si>
  <si>
    <t>% PARAFARMACIA/TOTAL</t>
  </si>
  <si>
    <t/>
  </si>
  <si>
    <t>Ene'17</t>
  </si>
  <si>
    <t>Feb'17</t>
  </si>
  <si>
    <t>Mar'17</t>
  </si>
  <si>
    <t>Abr'17</t>
  </si>
  <si>
    <t>May'17</t>
  </si>
  <si>
    <t>Jun'17</t>
  </si>
  <si>
    <t>Jul'17</t>
  </si>
  <si>
    <t>Ago'17</t>
  </si>
  <si>
    <t>Sep'17</t>
  </si>
  <si>
    <t>Oct'17</t>
  </si>
  <si>
    <t>Nov'17</t>
  </si>
  <si>
    <t>Dic'17</t>
  </si>
  <si>
    <t>Total'17</t>
  </si>
  <si>
    <t>Ene'18</t>
  </si>
  <si>
    <t>Feb'18</t>
  </si>
  <si>
    <t>Mar'18</t>
  </si>
  <si>
    <t>Abr'18</t>
  </si>
  <si>
    <t>May'18</t>
  </si>
  <si>
    <t>Jun'18</t>
  </si>
  <si>
    <t>Jul'18</t>
  </si>
  <si>
    <t>Ago'18</t>
  </si>
  <si>
    <t>Sep'18</t>
  </si>
  <si>
    <t>Oct'18</t>
  </si>
  <si>
    <t>Nov'18</t>
  </si>
  <si>
    <t>Dic'18</t>
  </si>
  <si>
    <t>Total'18</t>
  </si>
  <si>
    <t>INCREMENTO VENTA PARAFARMACIA ENERO-MAYO</t>
  </si>
  <si>
    <t>Familia</t>
  </si>
  <si>
    <t>TOTALES</t>
  </si>
  <si>
    <t>Ventas</t>
  </si>
  <si>
    <t>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</si>
</sst>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0.0%"/>
    <numFmt numFmtId="165" formatCode="#,##0.0"/>
    <numFmt numFmtId="166" formatCode="[$-C0A]mmm\-yy;@"/>
    <numFmt numFmtId="167" formatCode="_-* #,##0.00\ [$€-C0A]_-;\-* #,##0.00\ [$€-C0A]_-;_-* &quot;-&quot;??\ [$€-C0A]_-;_-@_-"/>
  </numFmts>
  <fonts count="1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.5"/>
      <name val="Helvetica"/>
    </font>
    <font>
      <sz val="10"/>
      <name val="Helvetica"/>
    </font>
    <font>
      <b/>
      <i/>
      <sz val="14"/>
      <name val="Arial"/>
      <family val="2"/>
    </font>
    <font>
      <sz val="7.5"/>
      <name val="Arial"/>
      <family val="2"/>
    </font>
    <font>
      <b/>
      <sz val="7.5"/>
      <name val="Helvetica"/>
    </font>
    <font>
      <sz val="7.5"/>
      <color indexed="8"/>
      <name val="Helvetica"/>
    </font>
    <font>
      <b/>
      <sz val="8"/>
      <name val="Arial"/>
      <family val="2"/>
    </font>
    <font>
      <sz val="10"/>
      <color theme="1"/>
      <name val="Helvetica"/>
    </font>
    <font>
      <sz val="8"/>
      <name val="Arial"/>
      <family val="2"/>
    </font>
    <font>
      <sz val="10"/>
      <name val="Arial"/>
      <family val="2"/>
    </font>
    <font>
      <b/>
      <sz val="7.5"/>
      <color indexed="8"/>
      <name val="Helvetica"/>
    </font>
    <font>
      <b/>
      <sz val="10"/>
      <color theme="1"/>
      <name val="Helvetica"/>
    </font>
    <font>
      <sz val="8"/>
      <color theme="1"/>
      <name val="Helvetica"/>
    </font>
    <font>
      <b/>
      <sz val="8"/>
      <color theme="1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center" vertical="center"/>
    </xf>
    <xf numFmtId="4" fontId="4" fillId="0" borderId="0" xfId="0" applyNumberFormat="1" applyFont="1" applyFill="1"/>
    <xf numFmtId="0" fontId="0" fillId="2" borderId="0" xfId="0" applyFill="1" applyAlignment="1"/>
    <xf numFmtId="0" fontId="5" fillId="2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/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3" fontId="4" fillId="0" borderId="0" xfId="0" applyNumberFormat="1" applyFont="1" applyFill="1"/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3" fontId="4" fillId="0" borderId="0" xfId="0" applyNumberFormat="1" applyFont="1" applyFill="1" applyAlignment="1">
      <alignment horizontal="left"/>
    </xf>
    <xf numFmtId="164" fontId="4" fillId="0" borderId="0" xfId="1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2" fontId="0" fillId="2" borderId="0" xfId="0" applyNumberFormat="1" applyFill="1" applyAlignment="1"/>
    <xf numFmtId="2" fontId="5" fillId="2" borderId="0" xfId="0" applyNumberFormat="1" applyFont="1" applyFill="1" applyAlignment="1"/>
    <xf numFmtId="2" fontId="0" fillId="2" borderId="0" xfId="0" applyNumberFormat="1" applyFill="1" applyAlignment="1">
      <alignment horizontal="right"/>
    </xf>
    <xf numFmtId="2" fontId="8" fillId="2" borderId="0" xfId="0" applyNumberFormat="1" applyFont="1" applyFill="1" applyAlignment="1"/>
    <xf numFmtId="2" fontId="8" fillId="2" borderId="0" xfId="0" applyNumberFormat="1" applyFont="1" applyFill="1" applyAlignment="1">
      <alignment horizontal="right"/>
    </xf>
    <xf numFmtId="2" fontId="0" fillId="2" borderId="2" xfId="0" applyNumberFormat="1" applyFill="1" applyBorder="1" applyAlignment="1"/>
    <xf numFmtId="2" fontId="0" fillId="2" borderId="2" xfId="0" applyNumberFormat="1" applyFill="1" applyBorder="1" applyAlignment="1">
      <alignment horizontal="right"/>
    </xf>
    <xf numFmtId="2" fontId="8" fillId="2" borderId="3" xfId="0" applyNumberFormat="1" applyFont="1" applyFill="1" applyBorder="1" applyAlignment="1"/>
    <xf numFmtId="2" fontId="8" fillId="2" borderId="3" xfId="0" applyNumberFormat="1" applyFont="1" applyFill="1" applyBorder="1" applyAlignment="1">
      <alignment horizontal="right"/>
    </xf>
    <xf numFmtId="2" fontId="0" fillId="2" borderId="3" xfId="0" applyNumberFormat="1" applyFill="1" applyBorder="1" applyAlignment="1"/>
    <xf numFmtId="2" fontId="8" fillId="2" borderId="4" xfId="0" applyNumberFormat="1" applyFont="1" applyFill="1" applyBorder="1" applyAlignment="1"/>
    <xf numFmtId="2" fontId="8" fillId="2" borderId="2" xfId="0" applyNumberFormat="1" applyFont="1" applyFill="1" applyBorder="1" applyAlignment="1"/>
    <xf numFmtId="2" fontId="0" fillId="2" borderId="0" xfId="0" applyNumberFormat="1" applyFill="1" applyAlignment="1">
      <alignment horizontal="center"/>
    </xf>
    <xf numFmtId="2" fontId="9" fillId="2" borderId="0" xfId="0" applyNumberFormat="1" applyFont="1" applyFill="1" applyAlignment="1">
      <alignment horizontal="right"/>
    </xf>
    <xf numFmtId="3" fontId="0" fillId="2" borderId="0" xfId="0" applyNumberFormat="1" applyFill="1" applyAlignment="1"/>
    <xf numFmtId="3" fontId="0" fillId="2" borderId="0" xfId="0" applyNumberForma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5" fillId="2" borderId="0" xfId="0" applyNumberFormat="1" applyFont="1" applyFill="1" applyAlignment="1"/>
    <xf numFmtId="3" fontId="0" fillId="2" borderId="2" xfId="0" applyNumberFormat="1" applyFill="1" applyBorder="1" applyAlignment="1"/>
    <xf numFmtId="3" fontId="0" fillId="2" borderId="3" xfId="0" applyNumberFormat="1" applyFill="1" applyBorder="1" applyAlignment="1"/>
    <xf numFmtId="3" fontId="9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4" fontId="10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2" borderId="0" xfId="0" applyFont="1" applyFill="1" applyBorder="1" applyAlignment="1"/>
    <xf numFmtId="0" fontId="0" fillId="0" borderId="0" xfId="0" applyBorder="1"/>
    <xf numFmtId="0" fontId="3" fillId="0" borderId="0" xfId="0" applyFont="1" applyBorder="1"/>
    <xf numFmtId="0" fontId="0" fillId="2" borderId="0" xfId="0" applyFill="1" applyBorder="1" applyAlignment="1"/>
    <xf numFmtId="165" fontId="0" fillId="0" borderId="0" xfId="0" applyNumberFormat="1" applyBorder="1"/>
    <xf numFmtId="3" fontId="0" fillId="0" borderId="0" xfId="0" applyNumberFormat="1" applyBorder="1"/>
    <xf numFmtId="0" fontId="3" fillId="2" borderId="0" xfId="0" applyFont="1" applyFill="1" applyAlignment="1">
      <alignment horizontal="left"/>
    </xf>
    <xf numFmtId="3" fontId="4" fillId="0" borderId="0" xfId="1" applyNumberFormat="1" applyFont="1" applyFill="1"/>
    <xf numFmtId="3" fontId="0" fillId="2" borderId="0" xfId="0" applyNumberFormat="1" applyFill="1" applyBorder="1" applyAlignment="1"/>
    <xf numFmtId="164" fontId="10" fillId="2" borderId="0" xfId="1" applyNumberFormat="1" applyFont="1" applyFill="1" applyAlignment="1">
      <alignment horizontal="right"/>
    </xf>
    <xf numFmtId="164" fontId="5" fillId="2" borderId="0" xfId="1" applyNumberFormat="1" applyFont="1" applyFill="1" applyAlignment="1">
      <alignment horizontal="right"/>
    </xf>
    <xf numFmtId="164" fontId="0" fillId="0" borderId="0" xfId="1" applyNumberFormat="1" applyFont="1" applyFill="1"/>
    <xf numFmtId="164" fontId="0" fillId="0" borderId="0" xfId="1" applyNumberFormat="1" applyFont="1"/>
    <xf numFmtId="0" fontId="0" fillId="3" borderId="0" xfId="0" applyFill="1"/>
    <xf numFmtId="3" fontId="4" fillId="3" borderId="0" xfId="0" applyNumberFormat="1" applyFont="1" applyFill="1"/>
    <xf numFmtId="3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/>
    <xf numFmtId="164" fontId="4" fillId="3" borderId="0" xfId="1" applyNumberFormat="1" applyFont="1" applyFill="1"/>
    <xf numFmtId="4" fontId="4" fillId="3" borderId="0" xfId="0" applyNumberFormat="1" applyFont="1" applyFill="1"/>
    <xf numFmtId="3" fontId="4" fillId="3" borderId="0" xfId="1" applyNumberFormat="1" applyFont="1" applyFill="1"/>
    <xf numFmtId="9" fontId="0" fillId="3" borderId="0" xfId="1" applyFont="1" applyFill="1"/>
    <xf numFmtId="9" fontId="0" fillId="0" borderId="0" xfId="1" applyFont="1" applyFill="1"/>
    <xf numFmtId="166" fontId="11" fillId="0" borderId="0" xfId="0" applyNumberFormat="1" applyFont="1" applyFill="1" applyAlignment="1">
      <alignment horizontal="center" vertical="center" wrapText="1"/>
    </xf>
    <xf numFmtId="166" fontId="11" fillId="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3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 applyAlignment="1">
      <alignment horizontal="left"/>
    </xf>
    <xf numFmtId="3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/>
    <xf numFmtId="0" fontId="12" fillId="4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left" indent="1"/>
    </xf>
    <xf numFmtId="0" fontId="2" fillId="0" borderId="0" xfId="0" applyFont="1" applyAlignment="1">
      <alignment horizontal="center" vertical="center" wrapText="1"/>
    </xf>
    <xf numFmtId="10" fontId="0" fillId="0" borderId="0" xfId="0" applyNumberFormat="1" applyFill="1"/>
    <xf numFmtId="0" fontId="13" fillId="0" borderId="0" xfId="0" applyFont="1" applyFill="1" applyAlignment="1">
      <alignment horizontal="left"/>
    </xf>
    <xf numFmtId="0" fontId="15" fillId="2" borderId="0" xfId="0" applyFont="1" applyFill="1" applyBorder="1" applyAlignment="1"/>
    <xf numFmtId="0" fontId="16" fillId="4" borderId="0" xfId="0" applyFont="1" applyFill="1" applyAlignment="1">
      <alignment horizontal="right"/>
    </xf>
    <xf numFmtId="0" fontId="3" fillId="0" borderId="0" xfId="0" applyFont="1"/>
    <xf numFmtId="2" fontId="3" fillId="2" borderId="0" xfId="0" applyNumberFormat="1" applyFont="1" applyFill="1" applyAlignment="1"/>
    <xf numFmtId="0" fontId="3" fillId="5" borderId="0" xfId="0" applyFont="1" applyFill="1" applyAlignment="1">
      <alignment horizontal="center"/>
    </xf>
    <xf numFmtId="164" fontId="3" fillId="5" borderId="0" xfId="1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167" fontId="17" fillId="5" borderId="0" xfId="0" applyNumberFormat="1" applyFont="1" applyFill="1" applyAlignment="1">
      <alignment horizontal="right"/>
    </xf>
    <xf numFmtId="167" fontId="18" fillId="5" borderId="0" xfId="0" applyNumberFormat="1" applyFont="1" applyFill="1" applyAlignment="1">
      <alignment horizontal="right"/>
    </xf>
    <xf numFmtId="44" fontId="17" fillId="6" borderId="0" xfId="2" applyFont="1" applyFill="1" applyAlignment="1">
      <alignment horizontal="right"/>
    </xf>
    <xf numFmtId="44" fontId="18" fillId="6" borderId="0" xfId="2" applyFont="1" applyFill="1" applyAlignment="1">
      <alignment horizontal="right"/>
    </xf>
    <xf numFmtId="3" fontId="17" fillId="5" borderId="0" xfId="0" applyNumberFormat="1" applyFont="1" applyFill="1" applyAlignment="1">
      <alignment horizontal="right"/>
    </xf>
    <xf numFmtId="164" fontId="17" fillId="5" borderId="0" xfId="1" applyNumberFormat="1" applyFont="1" applyFill="1" applyAlignment="1">
      <alignment horizontal="right"/>
    </xf>
    <xf numFmtId="3" fontId="17" fillId="6" borderId="0" xfId="0" applyNumberFormat="1" applyFont="1" applyFill="1" applyAlignment="1">
      <alignment horizontal="right"/>
    </xf>
    <xf numFmtId="0" fontId="17" fillId="5" borderId="0" xfId="0" applyFont="1" applyFill="1" applyAlignment="1">
      <alignment horizontal="right"/>
    </xf>
    <xf numFmtId="0" fontId="17" fillId="6" borderId="0" xfId="0" applyFont="1" applyFill="1" applyAlignment="1">
      <alignment horizontal="right"/>
    </xf>
    <xf numFmtId="3" fontId="18" fillId="5" borderId="0" xfId="0" applyNumberFormat="1" applyFont="1" applyFill="1" applyAlignment="1">
      <alignment horizontal="right"/>
    </xf>
    <xf numFmtId="164" fontId="18" fillId="5" borderId="0" xfId="1" applyNumberFormat="1" applyFont="1" applyFill="1" applyAlignment="1">
      <alignment horizontal="right"/>
    </xf>
    <xf numFmtId="3" fontId="18" fillId="6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3" fontId="3" fillId="5" borderId="0" xfId="0" applyNumberFormat="1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Porcentaje" xfId="1" builtinId="5"/>
  </cellStyles>
  <dxfs count="75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AC265"/>
  <sheetViews>
    <sheetView tabSelected="1" topLeftCell="A2" zoomScale="90" zoomScaleNormal="90" workbookViewId="0">
      <pane xSplit="13" ySplit="1" topLeftCell="N23" activePane="bottomRight" state="frozen"/>
      <selection activeCell="A2" sqref="A2"/>
      <selection pane="topRight" activeCell="N2" sqref="N2"/>
      <selection pane="bottomLeft" activeCell="A3" sqref="A3"/>
      <selection pane="bottomRight" activeCell="Q24" sqref="Q24"/>
    </sheetView>
  </sheetViews>
  <sheetFormatPr baseColWidth="10" defaultColWidth="11.42578125" defaultRowHeight="12.75" x14ac:dyDescent="0.2"/>
  <cols>
    <col min="1" max="1" width="27.7109375" customWidth="1"/>
    <col min="2" max="9" width="11.42578125" style="5" hidden="1" customWidth="1"/>
    <col min="10" max="10" width="12" style="5" hidden="1" customWidth="1"/>
    <col min="11" max="13" width="11.42578125" style="5" hidden="1" customWidth="1"/>
    <col min="14" max="14" width="11.42578125" style="5" customWidth="1"/>
    <col min="15" max="26" width="10.5703125" customWidth="1"/>
    <col min="27" max="27" width="11.28515625" customWidth="1"/>
    <col min="28" max="28" width="17.140625" customWidth="1"/>
  </cols>
  <sheetData>
    <row r="1" spans="1:29" ht="112.5" hidden="1" customHeight="1" thickTop="1" thickBot="1" x14ac:dyDescent="0.25">
      <c r="A1" s="15"/>
      <c r="B1" s="108"/>
      <c r="C1" s="108"/>
      <c r="D1" s="108"/>
      <c r="E1" s="108"/>
      <c r="F1" s="108"/>
      <c r="G1" s="108"/>
      <c r="H1" s="109"/>
      <c r="I1" s="106" t="s">
        <v>52</v>
      </c>
      <c r="J1" s="107"/>
      <c r="L1" s="5">
        <f>+(577+188.5)*2+(91.5+188.5)*3</f>
        <v>2371</v>
      </c>
    </row>
    <row r="2" spans="1:29" s="1" customFormat="1" ht="15" x14ac:dyDescent="0.2">
      <c r="A2" s="1" t="s">
        <v>0</v>
      </c>
      <c r="B2" s="73" t="s">
        <v>113</v>
      </c>
      <c r="C2" s="73" t="s">
        <v>114</v>
      </c>
      <c r="D2" s="73" t="s">
        <v>115</v>
      </c>
      <c r="E2" s="73" t="s">
        <v>116</v>
      </c>
      <c r="F2" s="73" t="s">
        <v>117</v>
      </c>
      <c r="G2" s="73" t="s">
        <v>118</v>
      </c>
      <c r="H2" s="73" t="s">
        <v>119</v>
      </c>
      <c r="I2" s="73" t="s">
        <v>120</v>
      </c>
      <c r="J2" s="73" t="s">
        <v>121</v>
      </c>
      <c r="K2" s="73" t="s">
        <v>122</v>
      </c>
      <c r="L2" s="73" t="s">
        <v>123</v>
      </c>
      <c r="M2" s="73" t="s">
        <v>124</v>
      </c>
      <c r="N2" s="73" t="s">
        <v>125</v>
      </c>
      <c r="O2" s="74" t="s">
        <v>100</v>
      </c>
      <c r="P2" s="74" t="s">
        <v>101</v>
      </c>
      <c r="Q2" s="74" t="s">
        <v>102</v>
      </c>
      <c r="R2" s="74" t="s">
        <v>103</v>
      </c>
      <c r="S2" s="74" t="s">
        <v>104</v>
      </c>
      <c r="T2" s="74" t="s">
        <v>105</v>
      </c>
      <c r="U2" s="74" t="s">
        <v>106</v>
      </c>
      <c r="V2" s="74" t="s">
        <v>107</v>
      </c>
      <c r="W2" s="74" t="s">
        <v>108</v>
      </c>
      <c r="X2" s="74" t="s">
        <v>109</v>
      </c>
      <c r="Y2" s="74" t="s">
        <v>110</v>
      </c>
      <c r="Z2" s="74" t="s">
        <v>111</v>
      </c>
      <c r="AA2" s="74" t="s">
        <v>112</v>
      </c>
      <c r="AB2" s="84"/>
      <c r="AC2" s="84"/>
    </row>
    <row r="3" spans="1:29" s="5" customFormat="1" ht="21.75" customHeight="1" x14ac:dyDescent="0.2">
      <c r="A3" s="10" t="s">
        <v>2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9" s="12" customFormat="1" ht="16.5" customHeight="1" x14ac:dyDescent="0.2">
      <c r="A4" s="11" t="s">
        <v>3</v>
      </c>
      <c r="B4" s="9">
        <f>ENERO!D3</f>
        <v>22558.75</v>
      </c>
      <c r="C4" s="9">
        <f>FEBRERO!$D$3</f>
        <v>18079.03</v>
      </c>
      <c r="D4" s="9">
        <f>MARZO!$D$3</f>
        <v>20560.98</v>
      </c>
      <c r="E4" s="9">
        <f>ABRIL!$D$3</f>
        <v>21380.87</v>
      </c>
      <c r="F4" s="9">
        <f>MAYO!$D$3</f>
        <v>20749.12</v>
      </c>
      <c r="G4" s="9">
        <f>JUNIO!$D$3</f>
        <v>0</v>
      </c>
      <c r="H4" s="9">
        <f>JULIO!$D$3</f>
        <v>0</v>
      </c>
      <c r="I4" s="9">
        <f>AGOSTO!$D$3</f>
        <v>0</v>
      </c>
      <c r="J4" s="9">
        <f>SEPTIEMBRE!$D$3</f>
        <v>0</v>
      </c>
      <c r="K4" s="9">
        <f>OCTUBRE!$D$3</f>
        <v>0</v>
      </c>
      <c r="L4" s="9">
        <f>NOVIEMBRE!$D$3</f>
        <v>0</v>
      </c>
      <c r="M4" s="9">
        <f>DICIEMBRE!$D$3</f>
        <v>0</v>
      </c>
      <c r="N4" s="9">
        <f>SUM(B4:M4)</f>
        <v>103328.74999999999</v>
      </c>
      <c r="O4" s="65">
        <v>21205.86</v>
      </c>
      <c r="P4" s="65">
        <v>19921.759999999998</v>
      </c>
      <c r="Q4" s="65">
        <v>21953.29</v>
      </c>
      <c r="R4" s="65">
        <v>18987.439999999999</v>
      </c>
      <c r="S4" s="65">
        <v>21854.87</v>
      </c>
      <c r="T4" s="65">
        <v>20729.14</v>
      </c>
      <c r="U4" s="65">
        <v>19429.71</v>
      </c>
      <c r="V4" s="65">
        <v>20326.97</v>
      </c>
      <c r="W4" s="65">
        <v>18888.12</v>
      </c>
      <c r="X4" s="65">
        <v>19246.64</v>
      </c>
      <c r="Y4" s="65">
        <v>19008.21</v>
      </c>
      <c r="Z4" s="65">
        <v>20056</v>
      </c>
      <c r="AA4" s="65">
        <v>241608.00999999998</v>
      </c>
      <c r="AB4" s="9"/>
      <c r="AC4" s="9"/>
    </row>
    <row r="5" spans="1:29" s="12" customFormat="1" ht="16.5" customHeight="1" x14ac:dyDescent="0.2">
      <c r="A5" s="12" t="s">
        <v>4</v>
      </c>
      <c r="B5" s="9">
        <f>ENERO!$C$3</f>
        <v>1334</v>
      </c>
      <c r="C5" s="9">
        <f>FEBRERO!$C$3</f>
        <v>1131</v>
      </c>
      <c r="D5" s="9">
        <f>MARZO!$C$3</f>
        <v>1232</v>
      </c>
      <c r="E5" s="9">
        <f>ABRIL!$C$3</f>
        <v>1245</v>
      </c>
      <c r="F5" s="9">
        <f>MAYO!$C$3</f>
        <v>1190</v>
      </c>
      <c r="G5" s="9">
        <f>JUNIO!$C$3</f>
        <v>0</v>
      </c>
      <c r="H5" s="9">
        <f>JULIO!$C$3</f>
        <v>0</v>
      </c>
      <c r="I5" s="9">
        <f>AGOSTO!$C$3</f>
        <v>0</v>
      </c>
      <c r="J5" s="9">
        <f>SEPTIEMBRE!$C$3</f>
        <v>0</v>
      </c>
      <c r="K5" s="9">
        <f>OCTUBRE!$C$3</f>
        <v>0</v>
      </c>
      <c r="L5" s="9">
        <f>NOVIEMBRE!$C$3</f>
        <v>0</v>
      </c>
      <c r="M5" s="9">
        <f>DICIEMBRE!$C$3</f>
        <v>0</v>
      </c>
      <c r="N5" s="9">
        <f>SUM(B5:M5)</f>
        <v>6132</v>
      </c>
      <c r="O5" s="65">
        <v>1297</v>
      </c>
      <c r="P5" s="65">
        <v>1191</v>
      </c>
      <c r="Q5" s="65">
        <v>1282</v>
      </c>
      <c r="R5" s="65">
        <v>1141</v>
      </c>
      <c r="S5" s="65">
        <v>1233</v>
      </c>
      <c r="T5" s="65">
        <v>1238</v>
      </c>
      <c r="U5" s="65">
        <v>1043</v>
      </c>
      <c r="V5" s="65">
        <v>1207</v>
      </c>
      <c r="W5" s="65">
        <v>1157</v>
      </c>
      <c r="X5" s="65">
        <v>1170</v>
      </c>
      <c r="Y5" s="65">
        <v>1123</v>
      </c>
      <c r="Z5" s="65">
        <v>1293</v>
      </c>
      <c r="AA5" s="65">
        <v>14375</v>
      </c>
      <c r="AB5" s="9"/>
      <c r="AC5" s="9"/>
    </row>
    <row r="6" spans="1:29" s="12" customFormat="1" ht="16.5" customHeight="1" x14ac:dyDescent="0.2">
      <c r="A6" s="11" t="s">
        <v>51</v>
      </c>
      <c r="B6" s="9">
        <f>ENERO!$I$3</f>
        <v>17061.48</v>
      </c>
      <c r="C6" s="9">
        <f>FEBRERO!$I$3</f>
        <v>17898.93</v>
      </c>
      <c r="D6" s="9">
        <f>MARZO!$I$3</f>
        <v>16889.57</v>
      </c>
      <c r="E6" s="9">
        <f>ABRIL!$I$3</f>
        <v>16953.46</v>
      </c>
      <c r="F6" s="9">
        <f>MAYO!$I$3</f>
        <v>14913.75</v>
      </c>
      <c r="G6" s="9">
        <f>JUNIO!$I$3</f>
        <v>0</v>
      </c>
      <c r="H6" s="9">
        <f>JULIO!$I$3</f>
        <v>0</v>
      </c>
      <c r="I6" s="9">
        <f>AGOSTO!$I$3</f>
        <v>0</v>
      </c>
      <c r="J6" s="9">
        <f>SEPTIEMBRE!$I$3</f>
        <v>0</v>
      </c>
      <c r="K6" s="9">
        <f>OCTUBRE!$I$3</f>
        <v>0</v>
      </c>
      <c r="L6" s="9">
        <f>NOVIEMBRE!$I$3</f>
        <v>0</v>
      </c>
      <c r="M6" s="9">
        <f>DICIEMBRE!$I$3</f>
        <v>0</v>
      </c>
      <c r="N6" s="9">
        <f>SUM(B6:M6)</f>
        <v>83717.19</v>
      </c>
      <c r="O6" s="65">
        <v>10403.36</v>
      </c>
      <c r="P6" s="65">
        <v>11689.39</v>
      </c>
      <c r="Q6" s="65">
        <v>12808.68</v>
      </c>
      <c r="R6" s="65">
        <v>12924.35</v>
      </c>
      <c r="S6" s="65">
        <v>14227.39</v>
      </c>
      <c r="T6" s="65">
        <v>15189.66</v>
      </c>
      <c r="U6" s="65">
        <v>13345.13</v>
      </c>
      <c r="V6" s="65">
        <v>14564.33</v>
      </c>
      <c r="W6" s="65">
        <v>15931.04</v>
      </c>
      <c r="X6" s="65">
        <v>15843.35</v>
      </c>
      <c r="Y6" s="65">
        <v>14961.77</v>
      </c>
      <c r="Z6" s="65">
        <v>17263.439999999999</v>
      </c>
      <c r="AA6" s="65">
        <v>169151.89</v>
      </c>
      <c r="AB6" s="9"/>
    </row>
    <row r="7" spans="1:29" s="9" customFormat="1" ht="16.5" hidden="1" customHeight="1" x14ac:dyDescent="0.2">
      <c r="A7" s="13" t="s">
        <v>96</v>
      </c>
      <c r="B7" s="9">
        <f>ENERO!$H$3</f>
        <v>1152</v>
      </c>
      <c r="C7" s="9">
        <f>FEBRERO!$H$3</f>
        <v>1253</v>
      </c>
      <c r="D7" s="9">
        <f>MARZO!$H$3</f>
        <v>1152</v>
      </c>
      <c r="E7" s="9">
        <f>ABRIL!$H$3</f>
        <v>1194</v>
      </c>
      <c r="F7" s="9">
        <f>MAYO!$H$3</f>
        <v>1139</v>
      </c>
      <c r="G7" s="9">
        <f>JUNIO!$H$3</f>
        <v>0</v>
      </c>
      <c r="H7" s="9">
        <f>JULIO!$H$3</f>
        <v>0</v>
      </c>
      <c r="I7" s="9">
        <f>AGOSTO!$H$3</f>
        <v>0</v>
      </c>
      <c r="J7" s="9" t="e">
        <f>SEPTIEMBRE!#REF!</f>
        <v>#REF!</v>
      </c>
      <c r="K7" s="9">
        <f>OCTUBRE!$H$3</f>
        <v>0</v>
      </c>
      <c r="L7" s="9">
        <f>NOVIEMBRE!$H$3</f>
        <v>0</v>
      </c>
      <c r="M7" s="9">
        <f>DICIEMBRE!$H$3</f>
        <v>0</v>
      </c>
      <c r="N7" s="9" t="e">
        <f>SUM(B7:M7)</f>
        <v>#REF!</v>
      </c>
      <c r="O7" s="65">
        <v>871</v>
      </c>
      <c r="P7" s="65">
        <v>955</v>
      </c>
      <c r="Q7" s="65">
        <v>1021</v>
      </c>
      <c r="R7" s="65">
        <v>992</v>
      </c>
      <c r="S7" s="65">
        <v>1084</v>
      </c>
      <c r="T7" s="65">
        <v>1097</v>
      </c>
      <c r="U7" s="65">
        <v>999</v>
      </c>
      <c r="V7" s="65">
        <v>1046</v>
      </c>
      <c r="W7" s="65" t="e">
        <v>#REF!</v>
      </c>
      <c r="X7" s="65">
        <v>1174</v>
      </c>
      <c r="Y7" s="65">
        <v>1213</v>
      </c>
      <c r="Z7" s="65">
        <v>1211</v>
      </c>
      <c r="AA7" s="65" t="e">
        <v>#REF!</v>
      </c>
    </row>
    <row r="8" spans="1:29" s="12" customFormat="1" ht="16.5" hidden="1" customHeight="1" x14ac:dyDescent="0.2">
      <c r="A8" s="11" t="s">
        <v>1</v>
      </c>
      <c r="B8" s="9">
        <f>ENERO!$E$3</f>
        <v>15236.07</v>
      </c>
      <c r="C8" s="9">
        <f>FEBRERO!$E$3</f>
        <v>12233.19</v>
      </c>
      <c r="D8" s="9">
        <f>MARZO!$E$3</f>
        <v>13935.67</v>
      </c>
      <c r="E8" s="9">
        <f>ABRIL!$E$3</f>
        <v>14588.95</v>
      </c>
      <c r="F8" s="9">
        <f>MAYO!$E$3</f>
        <v>14115.95</v>
      </c>
      <c r="G8" s="9">
        <f>JUNIO!$E$3</f>
        <v>0</v>
      </c>
      <c r="H8" s="9">
        <f>JULIO!$E$3</f>
        <v>0</v>
      </c>
      <c r="I8" s="9">
        <f>AGOSTO!$E$3</f>
        <v>0</v>
      </c>
      <c r="J8" s="9">
        <f>SEPTIEMBRE!$E$3</f>
        <v>0</v>
      </c>
      <c r="K8" s="9">
        <f>OCTUBRE!$E$3</f>
        <v>0</v>
      </c>
      <c r="L8" s="9">
        <f>NOVIEMBRE!$E$3</f>
        <v>0</v>
      </c>
      <c r="M8" s="9">
        <f>DICIEMBRE!$E$3</f>
        <v>0</v>
      </c>
      <c r="N8" s="9">
        <f>SUM(B8:M8)</f>
        <v>70109.83</v>
      </c>
      <c r="O8" s="65">
        <v>14246.76</v>
      </c>
      <c r="P8" s="65">
        <v>13518.26</v>
      </c>
      <c r="Q8" s="65">
        <v>14768.61</v>
      </c>
      <c r="R8" s="65">
        <v>12772.08</v>
      </c>
      <c r="S8" s="65">
        <v>14644.79</v>
      </c>
      <c r="T8" s="65">
        <v>13939.92</v>
      </c>
      <c r="U8" s="65">
        <v>13089.81</v>
      </c>
      <c r="V8" s="65">
        <v>13691.06</v>
      </c>
      <c r="W8" s="65">
        <v>12667.66</v>
      </c>
      <c r="X8" s="65">
        <v>12997.76</v>
      </c>
      <c r="Y8" s="65">
        <v>12962.800000000001</v>
      </c>
      <c r="Z8" s="65">
        <v>13490.86</v>
      </c>
      <c r="AA8" s="65">
        <v>162790.37</v>
      </c>
      <c r="AB8" s="9"/>
    </row>
    <row r="9" spans="1:29" s="12" customFormat="1" ht="16.5" customHeight="1" x14ac:dyDescent="0.2">
      <c r="A9" s="11" t="s">
        <v>53</v>
      </c>
      <c r="B9" s="46">
        <f>IFERROR(+B6/(B4/(30.4166666666667)),"")</f>
        <v>23.004525959993376</v>
      </c>
      <c r="C9" s="46">
        <f t="shared" ref="C9:N9" si="0">IFERROR(+C6/(C4/(30.4166666666667)),"")</f>
        <v>30.113661380063011</v>
      </c>
      <c r="D9" s="46">
        <f t="shared" si="0"/>
        <v>24.985405405449249</v>
      </c>
      <c r="E9" s="46">
        <f t="shared" si="0"/>
        <v>24.118183295004702</v>
      </c>
      <c r="F9" s="46">
        <f t="shared" si="0"/>
        <v>21.862448262866113</v>
      </c>
      <c r="G9" s="46" t="str">
        <f t="shared" si="0"/>
        <v/>
      </c>
      <c r="H9" s="46" t="str">
        <f t="shared" si="0"/>
        <v/>
      </c>
      <c r="I9" s="46" t="str">
        <f t="shared" si="0"/>
        <v/>
      </c>
      <c r="J9" s="46" t="str">
        <f t="shared" si="0"/>
        <v/>
      </c>
      <c r="K9" s="46" t="str">
        <f t="shared" si="0"/>
        <v/>
      </c>
      <c r="L9" s="46" t="str">
        <f t="shared" si="0"/>
        <v/>
      </c>
      <c r="M9" s="46" t="str">
        <f t="shared" si="0"/>
        <v/>
      </c>
      <c r="N9" s="46">
        <f t="shared" si="0"/>
        <v>24.64365302493259</v>
      </c>
      <c r="O9" s="66">
        <v>14.922079714443727</v>
      </c>
      <c r="P9" s="65">
        <v>17.847433116685828</v>
      </c>
      <c r="Q9" s="65">
        <v>17.746649818774333</v>
      </c>
      <c r="R9" s="65">
        <v>20.703983571947234</v>
      </c>
      <c r="S9" s="65">
        <v>19.801068556649714</v>
      </c>
      <c r="T9" s="65">
        <v>22.288373999114313</v>
      </c>
      <c r="U9" s="65">
        <v>20.891427140875173</v>
      </c>
      <c r="V9" s="65">
        <v>21.793625455900894</v>
      </c>
      <c r="W9" s="65">
        <v>25.654704297374956</v>
      </c>
      <c r="X9" s="65">
        <v>25.038235028728856</v>
      </c>
      <c r="Y9" s="65">
        <v>23.941611063500133</v>
      </c>
      <c r="Z9" s="65">
        <v>26.181506781013187</v>
      </c>
      <c r="AA9" s="66">
        <v>21.294975502536829</v>
      </c>
      <c r="AB9" s="9"/>
    </row>
    <row r="10" spans="1:29" s="12" customFormat="1" ht="15" customHeight="1" x14ac:dyDescent="0.2">
      <c r="A10" s="11" t="s">
        <v>48</v>
      </c>
      <c r="B10" s="47">
        <f>IFERROR((B4-B8)*100/B4,"")</f>
        <v>32.460486507452764</v>
      </c>
      <c r="C10" s="47">
        <f t="shared" ref="C10:N10" si="1">IFERROR((C4-C8)*100/C4,"")</f>
        <v>32.334920623506896</v>
      </c>
      <c r="D10" s="47">
        <f t="shared" si="1"/>
        <v>32.222734519463565</v>
      </c>
      <c r="E10" s="47">
        <f t="shared" si="1"/>
        <v>31.766340658729032</v>
      </c>
      <c r="F10" s="47">
        <f t="shared" si="1"/>
        <v>31.968440107339482</v>
      </c>
      <c r="G10" s="47" t="str">
        <f t="shared" si="1"/>
        <v/>
      </c>
      <c r="H10" s="47" t="str">
        <f t="shared" si="1"/>
        <v/>
      </c>
      <c r="I10" s="47" t="str">
        <f t="shared" si="1"/>
        <v/>
      </c>
      <c r="J10" s="47" t="str">
        <f t="shared" si="1"/>
        <v/>
      </c>
      <c r="K10" s="47" t="str">
        <f t="shared" si="1"/>
        <v/>
      </c>
      <c r="L10" s="47" t="str">
        <f t="shared" si="1"/>
        <v/>
      </c>
      <c r="M10" s="47" t="str">
        <f t="shared" si="1"/>
        <v/>
      </c>
      <c r="N10" s="47">
        <f t="shared" si="1"/>
        <v>32.148767888898284</v>
      </c>
      <c r="O10" s="65">
        <v>32.816872317368876</v>
      </c>
      <c r="P10" s="65">
        <v>32.143244371983187</v>
      </c>
      <c r="Q10" s="65">
        <v>32.727121994015477</v>
      </c>
      <c r="R10" s="65">
        <v>32.734059989129655</v>
      </c>
      <c r="S10" s="65">
        <v>32.99072472176681</v>
      </c>
      <c r="T10" s="65">
        <v>32.752058213703023</v>
      </c>
      <c r="U10" s="65">
        <v>32.629926025658648</v>
      </c>
      <c r="V10" s="65">
        <v>32.645839493047909</v>
      </c>
      <c r="W10" s="65">
        <v>32.933187633284831</v>
      </c>
      <c r="X10" s="65">
        <v>32.4673813195446</v>
      </c>
      <c r="Y10" s="65">
        <v>31.804204604221006</v>
      </c>
      <c r="Z10" s="65">
        <v>32.734044674910251</v>
      </c>
      <c r="AA10" s="67">
        <v>32.622113811541261</v>
      </c>
      <c r="AB10" s="9"/>
    </row>
    <row r="11" spans="1:29" s="12" customFormat="1" ht="15" hidden="1" customHeight="1" x14ac:dyDescent="0.2">
      <c r="A11" s="11" t="s">
        <v>49</v>
      </c>
      <c r="B11" s="14" t="e">
        <f>(SUM($B5:B5)/+SUM(#REF!)-1)</f>
        <v>#REF!</v>
      </c>
      <c r="C11" s="14" t="e">
        <f>(SUM($B5:C5)/+SUM(#REF!)-1)</f>
        <v>#REF!</v>
      </c>
      <c r="D11" s="14" t="e">
        <f>(SUM($B5:D5)/+SUM(#REF!)-1)</f>
        <v>#REF!</v>
      </c>
      <c r="E11" s="14" t="e">
        <f>(SUM($B5:E5)/+SUM(#REF!)-1)</f>
        <v>#REF!</v>
      </c>
      <c r="F11" s="14" t="e">
        <f>(SUM($B5:F5)/+SUM(#REF!)-1)</f>
        <v>#REF!</v>
      </c>
      <c r="G11" s="14" t="e">
        <f>(SUM($B5:G5)/+SUM(#REF!)-1)</f>
        <v>#REF!</v>
      </c>
      <c r="H11" s="14" t="e">
        <f>(SUM($B5:H5)/+SUM(#REF!)-1)</f>
        <v>#REF!</v>
      </c>
      <c r="I11" s="14" t="e">
        <f>(SUM($B5:I5)/+SUM(#REF!)-1)</f>
        <v>#REF!</v>
      </c>
      <c r="J11" s="14" t="e">
        <f>(SUM($B5:J5)/+SUM(#REF!)-1)</f>
        <v>#REF!</v>
      </c>
      <c r="K11" s="14" t="e">
        <f>(SUM($B5:K5)/+SUM(#REF!)-1)</f>
        <v>#REF!</v>
      </c>
      <c r="L11" s="14" t="e">
        <f>(SUM($B5:L5)/+SUM(#REF!)-1)</f>
        <v>#REF!</v>
      </c>
      <c r="M11" s="14" t="e">
        <f>(SUM($B5:M5)/+SUM(#REF!)-1)</f>
        <v>#REF!</v>
      </c>
      <c r="N11" s="14"/>
      <c r="O11" s="68" t="e">
        <v>#REF!</v>
      </c>
      <c r="P11" s="68" t="e">
        <v>#REF!</v>
      </c>
      <c r="Q11" s="68" t="e">
        <v>#REF!</v>
      </c>
      <c r="R11" s="68" t="e">
        <v>#REF!</v>
      </c>
      <c r="S11" s="68" t="e">
        <v>#REF!</v>
      </c>
      <c r="T11" s="68" t="e">
        <v>#REF!</v>
      </c>
      <c r="U11" s="68" t="e">
        <v>#REF!</v>
      </c>
      <c r="V11" s="68" t="e">
        <v>#REF!</v>
      </c>
      <c r="W11" s="68" t="e">
        <v>#REF!</v>
      </c>
      <c r="X11" s="68" t="e">
        <v>#REF!</v>
      </c>
      <c r="Y11" s="68" t="e">
        <v>#REF!</v>
      </c>
      <c r="Z11" s="68" t="e">
        <v>#REF!</v>
      </c>
      <c r="AA11" s="68"/>
      <c r="AB11" s="9"/>
    </row>
    <row r="12" spans="1:29" s="12" customFormat="1" ht="15" hidden="1" customHeight="1" x14ac:dyDescent="0.2">
      <c r="A12" s="11" t="s">
        <v>50</v>
      </c>
      <c r="B12" s="14" t="e">
        <f>(SUM($B4:B4)/+SUM(#REF!)-1)</f>
        <v>#REF!</v>
      </c>
      <c r="C12" s="14" t="e">
        <f>(SUM($B4:C4)/+SUM(#REF!)-1)</f>
        <v>#REF!</v>
      </c>
      <c r="D12" s="14" t="e">
        <f>(SUM($B4:D4)/+SUM(#REF!)-1)</f>
        <v>#REF!</v>
      </c>
      <c r="E12" s="14" t="e">
        <f>(SUM($B4:E4)/+SUM(#REF!)-1)</f>
        <v>#REF!</v>
      </c>
      <c r="F12" s="14" t="e">
        <f>(SUM($B4:F4)/+SUM(#REF!)-1)</f>
        <v>#REF!</v>
      </c>
      <c r="G12" s="14" t="e">
        <f>(SUM($B4:G4)/+SUM(#REF!)-1)</f>
        <v>#REF!</v>
      </c>
      <c r="H12" s="14" t="e">
        <f>(SUM($B4:H4)/+SUM(#REF!)-1)</f>
        <v>#REF!</v>
      </c>
      <c r="I12" s="14" t="e">
        <f>(SUM($B4:I4)/+SUM(#REF!)-1)</f>
        <v>#REF!</v>
      </c>
      <c r="J12" s="14" t="e">
        <f>(SUM($B4:J4)/+SUM(#REF!)-1)</f>
        <v>#REF!</v>
      </c>
      <c r="K12" s="14" t="e">
        <f>(SUM($B4:K4)/+SUM(#REF!)-1)</f>
        <v>#REF!</v>
      </c>
      <c r="L12" s="14" t="e">
        <f>(SUM($B4:L4)/+SUM(#REF!)-1)</f>
        <v>#REF!</v>
      </c>
      <c r="M12" s="14" t="e">
        <f>(SUM($B4:M4)/+SUM(#REF!)-1)</f>
        <v>#REF!</v>
      </c>
      <c r="N12" s="14"/>
      <c r="O12" s="68" t="e">
        <v>#REF!</v>
      </c>
      <c r="P12" s="68" t="e">
        <v>#REF!</v>
      </c>
      <c r="Q12" s="68" t="e">
        <v>#REF!</v>
      </c>
      <c r="R12" s="68" t="e">
        <v>#REF!</v>
      </c>
      <c r="S12" s="68" t="e">
        <v>#REF!</v>
      </c>
      <c r="T12" s="68" t="e">
        <v>#REF!</v>
      </c>
      <c r="U12" s="68" t="e">
        <v>#REF!</v>
      </c>
      <c r="V12" s="68" t="e">
        <v>#REF!</v>
      </c>
      <c r="W12" s="68" t="e">
        <v>#REF!</v>
      </c>
      <c r="X12" s="68" t="e">
        <v>#REF!</v>
      </c>
      <c r="Y12" s="68" t="e">
        <v>#REF!</v>
      </c>
      <c r="Z12" s="68" t="e">
        <v>#REF!</v>
      </c>
      <c r="AA12" s="68"/>
      <c r="AB12" s="9"/>
    </row>
    <row r="13" spans="1:29" s="5" customFormat="1" ht="21.75" customHeight="1" x14ac:dyDescent="0.2">
      <c r="A13" s="10" t="s">
        <v>5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9"/>
    </row>
    <row r="14" spans="1:29" s="12" customFormat="1" ht="16.5" customHeight="1" x14ac:dyDescent="0.2">
      <c r="A14" s="11" t="s">
        <v>3</v>
      </c>
      <c r="B14" s="9">
        <f>ENERO!$D$4</f>
        <v>2559.64</v>
      </c>
      <c r="C14" s="9">
        <f>FEBRERO!$D$4</f>
        <v>1783.54</v>
      </c>
      <c r="D14" s="9">
        <f>MARZO!$D$4</f>
        <v>1741.51</v>
      </c>
      <c r="E14" s="9">
        <f>ABRIL!$D$4</f>
        <v>1720.25</v>
      </c>
      <c r="F14" s="9">
        <f>MAYO!$D$4</f>
        <v>1880.74</v>
      </c>
      <c r="G14" s="9">
        <f>JUNIO!$D$4</f>
        <v>0</v>
      </c>
      <c r="H14" s="9">
        <f>JULIO!$D$4</f>
        <v>0</v>
      </c>
      <c r="I14" s="9">
        <f>AGOSTO!$D$4</f>
        <v>0</v>
      </c>
      <c r="J14" s="9">
        <f>SEPTIEMBRE!$D$4</f>
        <v>0</v>
      </c>
      <c r="K14" s="9">
        <f>OCTUBRE!$D$4</f>
        <v>0</v>
      </c>
      <c r="L14" s="9">
        <f>NOVIEMBRE!$D$4</f>
        <v>0</v>
      </c>
      <c r="M14" s="9">
        <f>DICIEMBRE!$D$4</f>
        <v>0</v>
      </c>
      <c r="N14" s="9">
        <f>SUM(B14:M14)</f>
        <v>9685.68</v>
      </c>
      <c r="O14" s="65">
        <v>2529.06</v>
      </c>
      <c r="P14" s="65">
        <v>1719.56</v>
      </c>
      <c r="Q14" s="65">
        <v>2158.98</v>
      </c>
      <c r="R14" s="65">
        <v>2955.09</v>
      </c>
      <c r="S14" s="65">
        <v>2590.64</v>
      </c>
      <c r="T14" s="65">
        <v>3021.31</v>
      </c>
      <c r="U14" s="65">
        <v>2234.1</v>
      </c>
      <c r="V14" s="65">
        <v>2761.62</v>
      </c>
      <c r="W14" s="65">
        <v>2409.17</v>
      </c>
      <c r="X14" s="65">
        <v>2476.6999999999998</v>
      </c>
      <c r="Y14" s="65">
        <v>1361.61</v>
      </c>
      <c r="Z14" s="65">
        <v>1637.26</v>
      </c>
      <c r="AA14" s="65">
        <v>27855.1</v>
      </c>
      <c r="AB14" s="9"/>
      <c r="AC14" s="9"/>
    </row>
    <row r="15" spans="1:29" s="12" customFormat="1" ht="16.5" customHeight="1" x14ac:dyDescent="0.2">
      <c r="A15" s="12" t="s">
        <v>4</v>
      </c>
      <c r="B15" s="9">
        <f>ENERO!$C$4</f>
        <v>141</v>
      </c>
      <c r="C15" s="9">
        <f>FEBRERO!$C$4</f>
        <v>135</v>
      </c>
      <c r="D15" s="9">
        <f>MARZO!$C$4</f>
        <v>128</v>
      </c>
      <c r="E15" s="9">
        <f>ABRIL!$C$4</f>
        <v>102</v>
      </c>
      <c r="F15" s="9">
        <f>MAYO!$C$4</f>
        <v>120</v>
      </c>
      <c r="G15" s="9">
        <f>JUNIO!$C$4</f>
        <v>0</v>
      </c>
      <c r="H15" s="9">
        <f>JULIO!$C$4</f>
        <v>0</v>
      </c>
      <c r="I15" s="9">
        <f>AGOSTO!$C$4</f>
        <v>0</v>
      </c>
      <c r="J15" s="9">
        <f>SEPTIEMBRE!$C$4</f>
        <v>0</v>
      </c>
      <c r="K15" s="9">
        <f>OCTUBRE!$C$4</f>
        <v>0</v>
      </c>
      <c r="L15" s="9">
        <f>NOVIEMBRE!$C$4</f>
        <v>0</v>
      </c>
      <c r="M15" s="9">
        <f>DICIEMBRE!$C$4</f>
        <v>0</v>
      </c>
      <c r="N15" s="9">
        <f>SUM(B15:M15)</f>
        <v>626</v>
      </c>
      <c r="O15" s="65">
        <v>126</v>
      </c>
      <c r="P15" s="65">
        <v>127</v>
      </c>
      <c r="Q15" s="65">
        <v>110</v>
      </c>
      <c r="R15" s="65">
        <v>98</v>
      </c>
      <c r="S15" s="65">
        <v>123</v>
      </c>
      <c r="T15" s="65">
        <v>146</v>
      </c>
      <c r="U15" s="65">
        <v>95</v>
      </c>
      <c r="V15" s="65">
        <v>114</v>
      </c>
      <c r="W15" s="65">
        <v>140</v>
      </c>
      <c r="X15" s="65">
        <v>133</v>
      </c>
      <c r="Y15" s="65">
        <v>116</v>
      </c>
      <c r="Z15" s="65">
        <v>131</v>
      </c>
      <c r="AA15" s="65">
        <v>1459</v>
      </c>
      <c r="AB15" s="9"/>
      <c r="AC15" s="9"/>
    </row>
    <row r="16" spans="1:29" s="12" customFormat="1" ht="16.5" customHeight="1" x14ac:dyDescent="0.2">
      <c r="A16" s="11" t="s">
        <v>51</v>
      </c>
      <c r="B16" s="9">
        <f>ENERO!$I$4</f>
        <v>2399.91</v>
      </c>
      <c r="C16" s="9">
        <f>FEBRERO!$I$4</f>
        <v>2121.96</v>
      </c>
      <c r="D16" s="9">
        <f>MARZO!$I$4</f>
        <v>2223.58</v>
      </c>
      <c r="E16" s="9">
        <f>ABRIL!$I$4</f>
        <v>1938.61</v>
      </c>
      <c r="F16" s="9">
        <f>MAYO!$I$4</f>
        <v>2074.34</v>
      </c>
      <c r="G16" s="9">
        <f>JUNIO!$I$4</f>
        <v>0</v>
      </c>
      <c r="H16" s="9">
        <f>JULIO!$I$4</f>
        <v>0</v>
      </c>
      <c r="I16" s="9">
        <f>AGOSTO!$I$4</f>
        <v>0</v>
      </c>
      <c r="J16" s="9">
        <f>SEPTIEMBRE!$I$4</f>
        <v>0</v>
      </c>
      <c r="K16" s="9">
        <f>OCTUBRE!$I$4</f>
        <v>0</v>
      </c>
      <c r="L16" s="9">
        <f>NOVIEMBRE!$I$4</f>
        <v>0</v>
      </c>
      <c r="M16" s="9">
        <f>DICIEMBRE!$I$4</f>
        <v>0</v>
      </c>
      <c r="N16" s="9">
        <f>SUM(B16:M16)</f>
        <v>10758.4</v>
      </c>
      <c r="O16" s="65">
        <v>2544.73</v>
      </c>
      <c r="P16" s="65">
        <v>2257.41</v>
      </c>
      <c r="Q16" s="65">
        <v>3100.04</v>
      </c>
      <c r="R16" s="65">
        <v>5678.58</v>
      </c>
      <c r="S16" s="65">
        <v>4500.32</v>
      </c>
      <c r="T16" s="65">
        <v>3332.91</v>
      </c>
      <c r="U16" s="65">
        <v>3170.37</v>
      </c>
      <c r="V16" s="65">
        <v>2669.62</v>
      </c>
      <c r="W16" s="65">
        <v>15931.04</v>
      </c>
      <c r="X16" s="65">
        <v>2475.59</v>
      </c>
      <c r="Y16" s="65">
        <v>2762.94</v>
      </c>
      <c r="Z16" s="65">
        <v>2767.02</v>
      </c>
      <c r="AA16" s="65">
        <v>51190.57</v>
      </c>
      <c r="AB16" s="9"/>
    </row>
    <row r="17" spans="1:29" s="9" customFormat="1" ht="16.5" hidden="1" customHeight="1" x14ac:dyDescent="0.2">
      <c r="A17" s="13" t="s">
        <v>96</v>
      </c>
      <c r="B17" s="9">
        <f>ENERO!$H$4</f>
        <v>206</v>
      </c>
      <c r="C17" s="9">
        <f>FEBRERO!$H$4</f>
        <v>182</v>
      </c>
      <c r="D17" s="9">
        <f>MARZO!$H$4</f>
        <v>221</v>
      </c>
      <c r="E17" s="9">
        <f>ABRIL!$H$4</f>
        <v>194</v>
      </c>
      <c r="F17" s="9">
        <f>MAYO!$H$4</f>
        <v>185</v>
      </c>
      <c r="G17" s="9">
        <f>JUNIO!$H$4</f>
        <v>0</v>
      </c>
      <c r="H17" s="9">
        <f>JULIO!$H$4</f>
        <v>0</v>
      </c>
      <c r="I17" s="9">
        <f>AGOSTO!$H$4</f>
        <v>0</v>
      </c>
      <c r="J17" s="9">
        <f>SEPTIEMBRE!$H$3</f>
        <v>0</v>
      </c>
      <c r="K17" s="9">
        <f>OCTUBRE!$H$4</f>
        <v>0</v>
      </c>
      <c r="L17" s="9">
        <f>NOVIEMBRE!$H$4</f>
        <v>0</v>
      </c>
      <c r="M17" s="9">
        <f>DICIEMBRE!$H$4</f>
        <v>0</v>
      </c>
      <c r="N17" s="9">
        <f>SUM(B17:M17)</f>
        <v>988</v>
      </c>
      <c r="O17" s="65">
        <v>180</v>
      </c>
      <c r="P17" s="65">
        <v>164</v>
      </c>
      <c r="Q17" s="65">
        <v>180</v>
      </c>
      <c r="R17" s="65">
        <v>193</v>
      </c>
      <c r="S17" s="65">
        <v>192</v>
      </c>
      <c r="T17" s="65">
        <v>169</v>
      </c>
      <c r="U17" s="65">
        <v>156</v>
      </c>
      <c r="V17" s="65">
        <v>158</v>
      </c>
      <c r="W17" s="65">
        <v>1156</v>
      </c>
      <c r="X17" s="65">
        <v>195</v>
      </c>
      <c r="Y17" s="65">
        <v>241</v>
      </c>
      <c r="Z17" s="65">
        <v>232</v>
      </c>
      <c r="AA17" s="65">
        <v>3216</v>
      </c>
    </row>
    <row r="18" spans="1:29" s="12" customFormat="1" ht="16.5" hidden="1" customHeight="1" x14ac:dyDescent="0.2">
      <c r="A18" s="11" t="s">
        <v>1</v>
      </c>
      <c r="B18" s="9">
        <f>ENERO!$E$4</f>
        <v>1743.69</v>
      </c>
      <c r="C18" s="9">
        <f>FEBRERO!$E$4</f>
        <v>1192.93</v>
      </c>
      <c r="D18" s="9">
        <f>MARZO!$E$4</f>
        <v>1169.9100000000001</v>
      </c>
      <c r="E18" s="9">
        <f>ABRIL!$E$4</f>
        <v>1145.1500000000001</v>
      </c>
      <c r="F18" s="9">
        <f>MAYO!$E$4</f>
        <v>1266.0899999999999</v>
      </c>
      <c r="G18" s="9">
        <f>JUNIO!$E$4</f>
        <v>0</v>
      </c>
      <c r="H18" s="9">
        <f>JULIO!$E$4</f>
        <v>0</v>
      </c>
      <c r="I18" s="9">
        <f>AGOSTO!$E$4</f>
        <v>0</v>
      </c>
      <c r="J18" s="9">
        <f>SEPTIEMBRE!$E$4</f>
        <v>0</v>
      </c>
      <c r="K18" s="9">
        <f>OCTUBRE!$E$4</f>
        <v>0</v>
      </c>
      <c r="L18" s="9">
        <f>NOVIEMBRE!$E$4</f>
        <v>0</v>
      </c>
      <c r="M18" s="9">
        <f>DICIEMBRE!$E$4</f>
        <v>0</v>
      </c>
      <c r="N18" s="9">
        <f>SUM(B18:M18)</f>
        <v>6517.77</v>
      </c>
      <c r="O18" s="65">
        <v>1791.93</v>
      </c>
      <c r="P18" s="65">
        <v>1188.44</v>
      </c>
      <c r="Q18" s="65">
        <v>1487.45</v>
      </c>
      <c r="R18" s="65">
        <v>2095.91</v>
      </c>
      <c r="S18" s="65">
        <v>1815.44</v>
      </c>
      <c r="T18" s="65">
        <v>2031.36</v>
      </c>
      <c r="U18" s="65">
        <v>1536.22</v>
      </c>
      <c r="V18" s="65">
        <v>1913.08</v>
      </c>
      <c r="W18" s="65">
        <v>1641.42</v>
      </c>
      <c r="X18" s="65">
        <v>1698.75</v>
      </c>
      <c r="Y18" s="65">
        <v>927.98</v>
      </c>
      <c r="Z18" s="65">
        <v>1093.67</v>
      </c>
      <c r="AA18" s="65">
        <v>19221.650000000001</v>
      </c>
      <c r="AB18" s="9"/>
    </row>
    <row r="19" spans="1:29" s="12" customFormat="1" ht="16.5" customHeight="1" x14ac:dyDescent="0.2">
      <c r="A19" s="11" t="s">
        <v>53</v>
      </c>
      <c r="B19" s="46">
        <f>IFERROR(+B16/(B14/(30.4166666666667)),"")</f>
        <v>28.518566087418574</v>
      </c>
      <c r="C19" s="46">
        <f t="shared" ref="C19:N19" si="2">IFERROR(+C16/(C14/(30.4166666666667)),"")</f>
        <v>36.188114648395924</v>
      </c>
      <c r="D19" s="46">
        <f t="shared" si="2"/>
        <v>38.836349872620161</v>
      </c>
      <c r="E19" s="46">
        <f t="shared" si="2"/>
        <v>34.277607421401967</v>
      </c>
      <c r="F19" s="46">
        <f t="shared" si="2"/>
        <v>33.547703740726206</v>
      </c>
      <c r="G19" s="46" t="str">
        <f t="shared" si="2"/>
        <v/>
      </c>
      <c r="H19" s="46" t="str">
        <f t="shared" si="2"/>
        <v/>
      </c>
      <c r="I19" s="46" t="str">
        <f t="shared" si="2"/>
        <v/>
      </c>
      <c r="J19" s="46" t="str">
        <f t="shared" si="2"/>
        <v/>
      </c>
      <c r="K19" s="46" t="str">
        <f t="shared" si="2"/>
        <v/>
      </c>
      <c r="L19" s="46" t="str">
        <f t="shared" si="2"/>
        <v/>
      </c>
      <c r="M19" s="46" t="str">
        <f t="shared" si="2"/>
        <v/>
      </c>
      <c r="N19" s="46">
        <f t="shared" si="2"/>
        <v>33.785409663200419</v>
      </c>
      <c r="O19" s="66">
        <v>30.605127662715301</v>
      </c>
      <c r="P19" s="65">
        <v>39.93049820884417</v>
      </c>
      <c r="Q19" s="65">
        <v>43.674736835604513</v>
      </c>
      <c r="R19" s="65">
        <v>58.449480388076225</v>
      </c>
      <c r="S19" s="65">
        <v>52.838191849633098</v>
      </c>
      <c r="T19" s="65">
        <v>33.553661325716362</v>
      </c>
      <c r="U19" s="65">
        <v>43.163729242200489</v>
      </c>
      <c r="V19" s="65">
        <v>29.403372537375436</v>
      </c>
      <c r="W19" s="65">
        <v>201.13530109263101</v>
      </c>
      <c r="X19" s="65">
        <v>30.403034615954059</v>
      </c>
      <c r="Y19" s="65">
        <v>61.720628520648425</v>
      </c>
      <c r="Z19" s="65">
        <v>51.405106702661818</v>
      </c>
      <c r="AA19" s="66">
        <v>55.898076264909058</v>
      </c>
      <c r="AB19" s="9"/>
    </row>
    <row r="20" spans="1:29" s="12" customFormat="1" ht="15" customHeight="1" x14ac:dyDescent="0.2">
      <c r="A20" s="11" t="s">
        <v>48</v>
      </c>
      <c r="B20" s="47">
        <f>IFERROR((B14-B18)*100/B14,"")</f>
        <v>31.877529652607393</v>
      </c>
      <c r="C20" s="47">
        <f t="shared" ref="C20:N20" si="3">IFERROR((C14-C18)*100/C14,"")</f>
        <v>33.114480191080659</v>
      </c>
      <c r="D20" s="47">
        <f t="shared" si="3"/>
        <v>32.82209117375151</v>
      </c>
      <c r="E20" s="47">
        <f t="shared" si="3"/>
        <v>33.431187327423338</v>
      </c>
      <c r="F20" s="47">
        <f t="shared" si="3"/>
        <v>32.68128502610675</v>
      </c>
      <c r="G20" s="47" t="str">
        <f t="shared" si="3"/>
        <v/>
      </c>
      <c r="H20" s="47" t="str">
        <f t="shared" si="3"/>
        <v/>
      </c>
      <c r="I20" s="47" t="str">
        <f t="shared" si="3"/>
        <v/>
      </c>
      <c r="J20" s="47" t="str">
        <f t="shared" si="3"/>
        <v/>
      </c>
      <c r="K20" s="47" t="str">
        <f t="shared" si="3"/>
        <v/>
      </c>
      <c r="L20" s="47" t="str">
        <f t="shared" si="3"/>
        <v/>
      </c>
      <c r="M20" s="47" t="str">
        <f t="shared" si="3"/>
        <v/>
      </c>
      <c r="N20" s="47">
        <f t="shared" si="3"/>
        <v>32.707151175756373</v>
      </c>
      <c r="O20" s="65">
        <v>29.146402220587881</v>
      </c>
      <c r="P20" s="65">
        <v>30.886971085626548</v>
      </c>
      <c r="Q20" s="65">
        <v>31.104039870679671</v>
      </c>
      <c r="R20" s="65">
        <v>29.074579792832036</v>
      </c>
      <c r="S20" s="65">
        <v>29.92310780347713</v>
      </c>
      <c r="T20" s="65">
        <v>32.765588436803903</v>
      </c>
      <c r="U20" s="65">
        <v>31.237634841770731</v>
      </c>
      <c r="V20" s="65">
        <v>30.72616797387041</v>
      </c>
      <c r="W20" s="65">
        <v>31.867821697929163</v>
      </c>
      <c r="X20" s="65">
        <v>31.410748172972095</v>
      </c>
      <c r="Y20" s="65">
        <v>31.846857763970586</v>
      </c>
      <c r="Z20" s="65">
        <v>33.201202008233267</v>
      </c>
      <c r="AA20" s="67">
        <v>30.994144698816367</v>
      </c>
      <c r="AB20" s="9"/>
    </row>
    <row r="21" spans="1:29" s="12" customFormat="1" ht="16.5" hidden="1" customHeight="1" x14ac:dyDescent="0.2">
      <c r="A21" s="11" t="s">
        <v>49</v>
      </c>
      <c r="B21" s="14" t="e">
        <f>(SUM($B15:B15)/+SUM(#REF!)-1)</f>
        <v>#REF!</v>
      </c>
      <c r="C21" s="14" t="e">
        <f>(SUM($B15:C15)/+SUM(#REF!)-1)</f>
        <v>#REF!</v>
      </c>
      <c r="D21" s="14" t="e">
        <f>(SUM($B15:D15)/+SUM(#REF!)-1)</f>
        <v>#REF!</v>
      </c>
      <c r="E21" s="14" t="e">
        <f>(SUM($B15:E15)/+SUM(#REF!)-1)</f>
        <v>#REF!</v>
      </c>
      <c r="F21" s="14" t="e">
        <f>(SUM($B15:F15)/+SUM(#REF!)-1)</f>
        <v>#REF!</v>
      </c>
      <c r="G21" s="14" t="e">
        <f>(SUM($B15:G15)/+SUM(#REF!)-1)</f>
        <v>#REF!</v>
      </c>
      <c r="H21" s="14" t="e">
        <f>(SUM($B15:H15)/+SUM(#REF!)-1)</f>
        <v>#REF!</v>
      </c>
      <c r="I21" s="14" t="e">
        <f>(SUM($B15:I15)/+SUM(#REF!)-1)</f>
        <v>#REF!</v>
      </c>
      <c r="J21" s="14" t="e">
        <f>(SUM($B15:J15)/+SUM(#REF!)-1)</f>
        <v>#REF!</v>
      </c>
      <c r="K21" s="14" t="e">
        <f>(SUM($B15:K15)/+SUM(#REF!)-1)</f>
        <v>#REF!</v>
      </c>
      <c r="L21" s="14" t="e">
        <f>(SUM($B15:L15)/+SUM(#REF!)-1)</f>
        <v>#REF!</v>
      </c>
      <c r="M21" s="14" t="e">
        <f>(SUM($B15:M15)/+SUM(#REF!)-1)</f>
        <v>#REF!</v>
      </c>
      <c r="N21" s="14"/>
      <c r="O21" s="68" t="e">
        <v>#REF!</v>
      </c>
      <c r="P21" s="68" t="e">
        <v>#REF!</v>
      </c>
      <c r="Q21" s="68" t="e">
        <v>#REF!</v>
      </c>
      <c r="R21" s="68" t="e">
        <v>#REF!</v>
      </c>
      <c r="S21" s="68" t="e">
        <v>#REF!</v>
      </c>
      <c r="T21" s="68" t="e">
        <v>#REF!</v>
      </c>
      <c r="U21" s="68" t="e">
        <v>#REF!</v>
      </c>
      <c r="V21" s="68" t="e">
        <v>#REF!</v>
      </c>
      <c r="W21" s="68" t="e">
        <v>#REF!</v>
      </c>
      <c r="X21" s="68" t="e">
        <v>#REF!</v>
      </c>
      <c r="Y21" s="68" t="e">
        <v>#REF!</v>
      </c>
      <c r="Z21" s="68" t="e">
        <v>#REF!</v>
      </c>
      <c r="AA21" s="68"/>
      <c r="AB21" s="9"/>
    </row>
    <row r="22" spans="1:29" s="12" customFormat="1" ht="16.5" hidden="1" customHeight="1" x14ac:dyDescent="0.2">
      <c r="A22" s="11" t="s">
        <v>50</v>
      </c>
      <c r="B22" s="14" t="e">
        <f>(SUM($B14:B14)/+SUM(#REF!)-1)</f>
        <v>#REF!</v>
      </c>
      <c r="C22" s="14" t="e">
        <f>(SUM($B14:C14)/+SUM(#REF!)-1)</f>
        <v>#REF!</v>
      </c>
      <c r="D22" s="14" t="e">
        <f>(SUM($B14:D14)/+SUM(#REF!)-1)</f>
        <v>#REF!</v>
      </c>
      <c r="E22" s="14" t="e">
        <f>(SUM($B14:E14)/+SUM(#REF!)-1)</f>
        <v>#REF!</v>
      </c>
      <c r="F22" s="14" t="e">
        <f>(SUM($B14:F14)/+SUM(#REF!)-1)</f>
        <v>#REF!</v>
      </c>
      <c r="G22" s="14" t="e">
        <f>(SUM($B14:G14)/+SUM(#REF!)-1)</f>
        <v>#REF!</v>
      </c>
      <c r="H22" s="14" t="e">
        <f>(SUM($B14:H14)/+SUM(#REF!)-1)</f>
        <v>#REF!</v>
      </c>
      <c r="I22" s="14" t="e">
        <f>(SUM($B14:I14)/+SUM(#REF!)-1)</f>
        <v>#REF!</v>
      </c>
      <c r="J22" s="14" t="e">
        <f>(SUM($B14:J14)/+SUM(#REF!)-1)</f>
        <v>#REF!</v>
      </c>
      <c r="K22" s="14" t="e">
        <f>(SUM($B14:K14)/+SUM(#REF!)-1)</f>
        <v>#REF!</v>
      </c>
      <c r="L22" s="14" t="e">
        <f>(SUM($B14:L14)/+SUM(#REF!)-1)</f>
        <v>#REF!</v>
      </c>
      <c r="M22" s="14" t="e">
        <f>(SUM($B14:M14)/+SUM(#REF!)-1)</f>
        <v>#REF!</v>
      </c>
      <c r="N22" s="14"/>
      <c r="O22" s="68" t="e">
        <v>#REF!</v>
      </c>
      <c r="P22" s="68" t="e">
        <v>#REF!</v>
      </c>
      <c r="Q22" s="68" t="e">
        <v>#REF!</v>
      </c>
      <c r="R22" s="68" t="e">
        <v>#REF!</v>
      </c>
      <c r="S22" s="68" t="e">
        <v>#REF!</v>
      </c>
      <c r="T22" s="68" t="e">
        <v>#REF!</v>
      </c>
      <c r="U22" s="68" t="e">
        <v>#REF!</v>
      </c>
      <c r="V22" s="68" t="e">
        <v>#REF!</v>
      </c>
      <c r="W22" s="68" t="e">
        <v>#REF!</v>
      </c>
      <c r="X22" s="68" t="e">
        <v>#REF!</v>
      </c>
      <c r="Y22" s="68" t="e">
        <v>#REF!</v>
      </c>
      <c r="Z22" s="68" t="e">
        <v>#REF!</v>
      </c>
      <c r="AA22" s="68"/>
      <c r="AB22" s="9"/>
    </row>
    <row r="23" spans="1:29" s="5" customFormat="1" ht="21.75" customHeight="1" x14ac:dyDescent="0.2">
      <c r="A23" s="10" t="s">
        <v>6</v>
      </c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9"/>
    </row>
    <row r="24" spans="1:29" s="12" customFormat="1" ht="16.5" customHeight="1" x14ac:dyDescent="0.2">
      <c r="A24" s="11" t="s">
        <v>3</v>
      </c>
      <c r="B24" s="9">
        <f>ENERO!$D$5</f>
        <v>9429.98</v>
      </c>
      <c r="C24" s="9">
        <f>FEBRERO!$D$5</f>
        <v>8505.81</v>
      </c>
      <c r="D24" s="9">
        <f>MARZO!$D$5</f>
        <v>9124.4699999999993</v>
      </c>
      <c r="E24" s="9">
        <f>ABRIL!$D$5</f>
        <v>9148.74</v>
      </c>
      <c r="F24" s="9">
        <f>MAYO!$D$5</f>
        <v>10098.879999999999</v>
      </c>
      <c r="G24" s="9">
        <f>JUNIO!$D$5</f>
        <v>0</v>
      </c>
      <c r="H24" s="9">
        <f>JULIO!$D$5</f>
        <v>0</v>
      </c>
      <c r="I24" s="9">
        <f>AGOSTO!$D$5</f>
        <v>0</v>
      </c>
      <c r="J24" s="9">
        <f>SEPTIEMBRE!$D$5</f>
        <v>0</v>
      </c>
      <c r="K24" s="9">
        <f>OCTUBRE!$D$5</f>
        <v>0</v>
      </c>
      <c r="L24" s="9">
        <f>NOVIEMBRE!$D$5</f>
        <v>0</v>
      </c>
      <c r="M24" s="9">
        <f>DICIEMBRE!$D$5</f>
        <v>0</v>
      </c>
      <c r="N24" s="9">
        <f>SUM(B24:M24)</f>
        <v>46307.88</v>
      </c>
      <c r="O24" s="65">
        <v>10489.34</v>
      </c>
      <c r="P24" s="65">
        <v>9064.64</v>
      </c>
      <c r="Q24" s="65">
        <v>10121.59</v>
      </c>
      <c r="R24" s="65">
        <v>8955.5</v>
      </c>
      <c r="S24" s="65">
        <v>10461.92</v>
      </c>
      <c r="T24" s="65">
        <v>10082.18</v>
      </c>
      <c r="U24" s="65">
        <v>7979.4</v>
      </c>
      <c r="V24" s="65">
        <v>9250.06</v>
      </c>
      <c r="W24" s="65">
        <v>8241.8700000000008</v>
      </c>
      <c r="X24" s="65">
        <v>9648.7099999999991</v>
      </c>
      <c r="Y24" s="65">
        <v>8539.52</v>
      </c>
      <c r="Z24" s="65">
        <v>10023.200000000001</v>
      </c>
      <c r="AA24" s="65">
        <v>112857.93</v>
      </c>
      <c r="AB24" s="9"/>
      <c r="AC24" s="9"/>
    </row>
    <row r="25" spans="1:29" s="12" customFormat="1" ht="16.5" customHeight="1" x14ac:dyDescent="0.2">
      <c r="A25" s="12" t="s">
        <v>4</v>
      </c>
      <c r="B25" s="9">
        <f>ENERO!$C$5</f>
        <v>1468</v>
      </c>
      <c r="C25" s="9">
        <f>FEBRERO!$C$5</f>
        <v>1289</v>
      </c>
      <c r="D25" s="9">
        <f>MARZO!$C$5</f>
        <v>1393</v>
      </c>
      <c r="E25" s="9">
        <f>ABRIL!$C$5</f>
        <v>1387</v>
      </c>
      <c r="F25" s="9">
        <f>MAYO!$C$5</f>
        <v>1373</v>
      </c>
      <c r="G25" s="9">
        <f>JUNIO!$C$5</f>
        <v>0</v>
      </c>
      <c r="H25" s="9">
        <f>JULIO!$C$5</f>
        <v>0</v>
      </c>
      <c r="I25" s="9">
        <f>AGOSTO!$C$5</f>
        <v>0</v>
      </c>
      <c r="J25" s="9">
        <f>SEPTIEMBRE!$C$5</f>
        <v>0</v>
      </c>
      <c r="K25" s="9">
        <f>OCTUBRE!$C$5</f>
        <v>0</v>
      </c>
      <c r="L25" s="9">
        <f>NOVIEMBRE!$C$5</f>
        <v>0</v>
      </c>
      <c r="M25" s="9">
        <f>DICIEMBRE!$C$5</f>
        <v>0</v>
      </c>
      <c r="N25" s="9">
        <f>SUM(B25:M25)</f>
        <v>6910</v>
      </c>
      <c r="O25" s="65">
        <v>1506</v>
      </c>
      <c r="P25" s="65">
        <v>1425</v>
      </c>
      <c r="Q25" s="65">
        <v>1466</v>
      </c>
      <c r="R25" s="65">
        <v>1292</v>
      </c>
      <c r="S25" s="65">
        <v>1500</v>
      </c>
      <c r="T25" s="65">
        <v>1426</v>
      </c>
      <c r="U25" s="65">
        <v>1201</v>
      </c>
      <c r="V25" s="65">
        <v>1467</v>
      </c>
      <c r="W25" s="65">
        <v>1206</v>
      </c>
      <c r="X25" s="65">
        <v>1450</v>
      </c>
      <c r="Y25" s="65">
        <v>1283</v>
      </c>
      <c r="Z25" s="65">
        <v>1453</v>
      </c>
      <c r="AA25" s="65">
        <v>16675</v>
      </c>
      <c r="AB25" s="9"/>
      <c r="AC25" s="9"/>
    </row>
    <row r="26" spans="1:29" s="12" customFormat="1" ht="16.5" customHeight="1" x14ac:dyDescent="0.2">
      <c r="A26" s="11" t="s">
        <v>51</v>
      </c>
      <c r="B26" s="9">
        <f>ENERO!$I$5</f>
        <v>9795.77</v>
      </c>
      <c r="C26" s="9">
        <f>FEBRERO!$I$5</f>
        <v>10934.49</v>
      </c>
      <c r="D26" s="9">
        <f>MARZO!$I$5</f>
        <v>9486.2199999999993</v>
      </c>
      <c r="E26" s="9">
        <f>ABRIL!$I$5</f>
        <v>14480.85</v>
      </c>
      <c r="F26" s="9">
        <f>MAYO!$I$5</f>
        <v>14654.53</v>
      </c>
      <c r="G26" s="9">
        <f>JUNIO!$I$5</f>
        <v>0</v>
      </c>
      <c r="H26" s="9">
        <f>JULIO!$I$5</f>
        <v>0</v>
      </c>
      <c r="I26" s="9">
        <f>AGOSTO!$I$5</f>
        <v>0</v>
      </c>
      <c r="J26" s="9">
        <f>SEPTIEMBRE!$I$5</f>
        <v>0</v>
      </c>
      <c r="K26" s="9">
        <f>OCTUBRE!$I$5</f>
        <v>0</v>
      </c>
      <c r="L26" s="9">
        <f>NOVIEMBRE!$I$5</f>
        <v>0</v>
      </c>
      <c r="M26" s="9">
        <f>DICIEMBRE!$I$5</f>
        <v>0</v>
      </c>
      <c r="N26" s="9">
        <f>SUM(B26:M26)</f>
        <v>59351.86</v>
      </c>
      <c r="O26" s="65">
        <v>9731.9500000000007</v>
      </c>
      <c r="P26" s="65">
        <v>7895.6</v>
      </c>
      <c r="Q26" s="65">
        <v>9785.02</v>
      </c>
      <c r="R26" s="65">
        <v>11843.15</v>
      </c>
      <c r="S26" s="65">
        <v>9488.1</v>
      </c>
      <c r="T26" s="65">
        <v>10576.52</v>
      </c>
      <c r="U26" s="65">
        <v>11872.76</v>
      </c>
      <c r="V26" s="65">
        <v>12734.48</v>
      </c>
      <c r="W26" s="65">
        <v>2716.64</v>
      </c>
      <c r="X26" s="65">
        <v>9347.07</v>
      </c>
      <c r="Y26" s="65">
        <v>9589.5499999999993</v>
      </c>
      <c r="Z26" s="65">
        <v>8698.7999999999993</v>
      </c>
      <c r="AA26" s="65">
        <v>114279.63999999998</v>
      </c>
      <c r="AB26" s="9"/>
    </row>
    <row r="27" spans="1:29" s="9" customFormat="1" ht="16.5" hidden="1" customHeight="1" x14ac:dyDescent="0.2">
      <c r="A27" s="13" t="s">
        <v>96</v>
      </c>
      <c r="B27" s="9">
        <f>ENERO!$H$5</f>
        <v>1392</v>
      </c>
      <c r="C27" s="9">
        <f>FEBRERO!$H$5</f>
        <v>1453</v>
      </c>
      <c r="D27" s="9">
        <f>MARZO!$H$5</f>
        <v>1311</v>
      </c>
      <c r="E27" s="9">
        <f>ABRIL!$H$5</f>
        <v>1838</v>
      </c>
      <c r="F27" s="9">
        <f>MAYO!$H$5</f>
        <v>1919</v>
      </c>
      <c r="G27" s="9">
        <f>JUNIO!$H$5</f>
        <v>0</v>
      </c>
      <c r="H27" s="9">
        <f>JULIO!$H$5</f>
        <v>0</v>
      </c>
      <c r="I27" s="9">
        <f>AGOSTO!$H$5</f>
        <v>0</v>
      </c>
      <c r="J27" s="9">
        <f>SEPTIEMBRE!$H$4</f>
        <v>0</v>
      </c>
      <c r="K27" s="9">
        <f>OCTUBRE!$H$5</f>
        <v>0</v>
      </c>
      <c r="L27" s="9">
        <f>NOVIEMBRE!$H$5</f>
        <v>0</v>
      </c>
      <c r="M27" s="9">
        <f>DICIEMBRE!$H$5</f>
        <v>0</v>
      </c>
      <c r="N27" s="9">
        <f>SUM(B27:M27)</f>
        <v>7913</v>
      </c>
      <c r="O27" s="65">
        <v>1340</v>
      </c>
      <c r="P27" s="65">
        <v>1069</v>
      </c>
      <c r="Q27" s="65">
        <v>1248</v>
      </c>
      <c r="R27" s="65">
        <v>1667</v>
      </c>
      <c r="S27" s="65">
        <v>1228</v>
      </c>
      <c r="T27" s="65">
        <v>1439</v>
      </c>
      <c r="U27" s="65">
        <v>1603</v>
      </c>
      <c r="V27" s="65">
        <v>1660</v>
      </c>
      <c r="W27" s="65">
        <v>223</v>
      </c>
      <c r="X27" s="65">
        <v>1437</v>
      </c>
      <c r="Y27" s="65">
        <v>1365</v>
      </c>
      <c r="Z27" s="65">
        <v>1336</v>
      </c>
      <c r="AA27" s="65">
        <v>15615</v>
      </c>
    </row>
    <row r="28" spans="1:29" s="12" customFormat="1" ht="16.5" hidden="1" customHeight="1" x14ac:dyDescent="0.2">
      <c r="A28" s="11" t="s">
        <v>1</v>
      </c>
      <c r="B28" s="9">
        <f>ENERO!$E$5</f>
        <v>4742.68</v>
      </c>
      <c r="C28" s="9">
        <f>FEBRERO!$E$5</f>
        <v>4486.37</v>
      </c>
      <c r="D28" s="9">
        <f>MARZO!$E$5</f>
        <v>4923.2700000000004</v>
      </c>
      <c r="E28" s="9">
        <f>ABRIL!$E$5</f>
        <v>4804.05</v>
      </c>
      <c r="F28" s="9">
        <f>MAYO!$E$5</f>
        <v>5031.3900000000003</v>
      </c>
      <c r="G28" s="9">
        <f>JUNIO!$E$5</f>
        <v>0</v>
      </c>
      <c r="H28" s="9">
        <f>JULIO!$E$5</f>
        <v>0</v>
      </c>
      <c r="I28" s="9">
        <f>AGOSTO!$E$5</f>
        <v>0</v>
      </c>
      <c r="J28" s="9">
        <f>SEPTIEMBRE!$E$5</f>
        <v>0</v>
      </c>
      <c r="K28" s="9">
        <f>OCTUBRE!$E$5</f>
        <v>0</v>
      </c>
      <c r="L28" s="9">
        <f>NOVIEMBRE!$E$5</f>
        <v>0</v>
      </c>
      <c r="M28" s="9">
        <f>DICIEMBRE!$E$5</f>
        <v>0</v>
      </c>
      <c r="N28" s="9">
        <f>SUM(B28:M28)</f>
        <v>23987.759999999998</v>
      </c>
      <c r="O28" s="65">
        <v>5199.67</v>
      </c>
      <c r="P28" s="65">
        <v>5387.27</v>
      </c>
      <c r="Q28" s="65">
        <v>4770.88</v>
      </c>
      <c r="R28" s="65">
        <v>4296.76</v>
      </c>
      <c r="S28" s="65">
        <v>5429.96</v>
      </c>
      <c r="T28" s="65">
        <v>5163.57</v>
      </c>
      <c r="U28" s="65">
        <v>3774.32</v>
      </c>
      <c r="V28" s="65">
        <v>4423.8900000000003</v>
      </c>
      <c r="W28" s="65">
        <v>4150.26</v>
      </c>
      <c r="X28" s="65">
        <v>5281.57</v>
      </c>
      <c r="Y28" s="65">
        <v>4679.7</v>
      </c>
      <c r="Z28" s="65">
        <v>5818.88</v>
      </c>
      <c r="AA28" s="65">
        <v>58376.729999999996</v>
      </c>
      <c r="AB28" s="9"/>
    </row>
    <row r="29" spans="1:29" s="12" customFormat="1" ht="16.5" customHeight="1" x14ac:dyDescent="0.2">
      <c r="A29" s="11" t="s">
        <v>53</v>
      </c>
      <c r="B29" s="46">
        <f>IFERROR(+B26/(B24/(30.4166666666667)),"")</f>
        <v>31.596532636689972</v>
      </c>
      <c r="C29" s="46">
        <f t="shared" ref="C29:N29" si="4">IFERROR(+C26/(C24/(30.4166666666667)),"")</f>
        <v>39.101594968615615</v>
      </c>
      <c r="D29" s="46">
        <f t="shared" si="4"/>
        <v>31.622570041511121</v>
      </c>
      <c r="E29" s="46">
        <f t="shared" si="4"/>
        <v>48.144245819642975</v>
      </c>
      <c r="F29" s="46">
        <f t="shared" si="4"/>
        <v>44.137761233588989</v>
      </c>
      <c r="G29" s="46" t="str">
        <f t="shared" si="4"/>
        <v/>
      </c>
      <c r="H29" s="46" t="str">
        <f t="shared" si="4"/>
        <v/>
      </c>
      <c r="I29" s="46" t="str">
        <f t="shared" si="4"/>
        <v/>
      </c>
      <c r="J29" s="46" t="str">
        <f t="shared" si="4"/>
        <v/>
      </c>
      <c r="K29" s="46" t="str">
        <f t="shared" si="4"/>
        <v/>
      </c>
      <c r="L29" s="46" t="str">
        <f t="shared" si="4"/>
        <v/>
      </c>
      <c r="M29" s="46" t="str">
        <f t="shared" si="4"/>
        <v/>
      </c>
      <c r="N29" s="46">
        <f t="shared" si="4"/>
        <v>38.984417806789445</v>
      </c>
      <c r="O29" s="66">
        <v>28.220410356291914</v>
      </c>
      <c r="P29" s="65">
        <v>26.49391849354565</v>
      </c>
      <c r="Q29" s="65">
        <v>29.405230963382927</v>
      </c>
      <c r="R29" s="65">
        <v>40.224347700668162</v>
      </c>
      <c r="S29" s="65">
        <v>27.5854121423219</v>
      </c>
      <c r="T29" s="65">
        <v>31.90802815793149</v>
      </c>
      <c r="U29" s="65">
        <v>45.257761652922994</v>
      </c>
      <c r="V29" s="65">
        <v>41.874369823907493</v>
      </c>
      <c r="W29" s="65">
        <v>10.02577489493688</v>
      </c>
      <c r="X29" s="65">
        <v>29.465774440313815</v>
      </c>
      <c r="Y29" s="65">
        <v>34.156737829917098</v>
      </c>
      <c r="Z29" s="65">
        <v>26.397607550482906</v>
      </c>
      <c r="AA29" s="66">
        <v>30.799835834900307</v>
      </c>
      <c r="AB29" s="9"/>
    </row>
    <row r="30" spans="1:29" s="12" customFormat="1" ht="15" customHeight="1" x14ac:dyDescent="0.2">
      <c r="A30" s="11" t="s">
        <v>48</v>
      </c>
      <c r="B30" s="47">
        <f>IFERROR((B24-B28)*100/B24,"")</f>
        <v>49.706362049548353</v>
      </c>
      <c r="C30" s="47">
        <f t="shared" ref="C30:N30" si="5">IFERROR((C24-C28)*100/C24,"")</f>
        <v>47.255229072833743</v>
      </c>
      <c r="D30" s="47">
        <f t="shared" si="5"/>
        <v>46.043222236469617</v>
      </c>
      <c r="E30" s="47">
        <f t="shared" si="5"/>
        <v>47.489490356049025</v>
      </c>
      <c r="F30" s="47">
        <f t="shared" si="5"/>
        <v>50.178732691149904</v>
      </c>
      <c r="G30" s="47" t="str">
        <f t="shared" si="5"/>
        <v/>
      </c>
      <c r="H30" s="47" t="str">
        <f t="shared" si="5"/>
        <v/>
      </c>
      <c r="I30" s="47" t="str">
        <f t="shared" si="5"/>
        <v/>
      </c>
      <c r="J30" s="47" t="str">
        <f t="shared" si="5"/>
        <v/>
      </c>
      <c r="K30" s="47" t="str">
        <f t="shared" si="5"/>
        <v/>
      </c>
      <c r="L30" s="47" t="str">
        <f t="shared" si="5"/>
        <v/>
      </c>
      <c r="M30" s="47" t="str">
        <f t="shared" si="5"/>
        <v/>
      </c>
      <c r="N30" s="47">
        <f t="shared" si="5"/>
        <v>48.199399324693772</v>
      </c>
      <c r="O30" s="65">
        <v>50.429006972793331</v>
      </c>
      <c r="P30" s="65">
        <v>40.568296148550843</v>
      </c>
      <c r="Q30" s="65">
        <v>52.864322700287204</v>
      </c>
      <c r="R30" s="65">
        <v>52.020992686058847</v>
      </c>
      <c r="S30" s="65">
        <v>48.097863489684492</v>
      </c>
      <c r="T30" s="65">
        <v>48.785183363121867</v>
      </c>
      <c r="U30" s="65">
        <v>52.699200441135929</v>
      </c>
      <c r="V30" s="65">
        <v>52.174472381800761</v>
      </c>
      <c r="W30" s="65">
        <v>49.644194824718177</v>
      </c>
      <c r="X30" s="65">
        <v>45.261387273531902</v>
      </c>
      <c r="Y30" s="65">
        <v>45.199495990406959</v>
      </c>
      <c r="Z30" s="65">
        <v>41.94588554553436</v>
      </c>
      <c r="AA30" s="67">
        <v>48.274144315778258</v>
      </c>
      <c r="AB30" s="9"/>
    </row>
    <row r="31" spans="1:29" s="5" customFormat="1" ht="21.75" customHeight="1" x14ac:dyDescent="0.2">
      <c r="A31" s="10" t="s">
        <v>93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9"/>
    </row>
    <row r="32" spans="1:29" s="12" customFormat="1" ht="16.5" customHeight="1" x14ac:dyDescent="0.2">
      <c r="A32" s="11" t="s">
        <v>3</v>
      </c>
      <c r="B32" s="9">
        <f>ENERO!$D6</f>
        <v>5253.98</v>
      </c>
      <c r="C32" s="9">
        <f>FEBRERO!$D6</f>
        <v>3530.09</v>
      </c>
      <c r="D32" s="9">
        <f>MARZO!$D6</f>
        <v>2653.06</v>
      </c>
      <c r="E32" s="9">
        <f>ABRIL!$D6</f>
        <v>4150.3999999999996</v>
      </c>
      <c r="F32" s="9">
        <f>MAYO!$D6</f>
        <v>3201.38</v>
      </c>
      <c r="G32" s="9">
        <f>JUNIO!$D6</f>
        <v>0</v>
      </c>
      <c r="H32" s="9">
        <f>JULIO!$D6</f>
        <v>0</v>
      </c>
      <c r="I32" s="9">
        <f>AGOSTO!$D6</f>
        <v>0</v>
      </c>
      <c r="J32" s="9">
        <f>SEPTIEMBRE!$D6</f>
        <v>0</v>
      </c>
      <c r="K32" s="9">
        <f>OCTUBRE!$D6</f>
        <v>0</v>
      </c>
      <c r="L32" s="9">
        <f>NOVIEMBRE!$D6</f>
        <v>0</v>
      </c>
      <c r="M32" s="9">
        <f>DICIEMBRE!$D6</f>
        <v>0</v>
      </c>
      <c r="N32" s="9">
        <f>SUM(B32:M32)</f>
        <v>18788.91</v>
      </c>
      <c r="O32" s="65">
        <v>3058.23</v>
      </c>
      <c r="P32" s="65">
        <v>3110.28</v>
      </c>
      <c r="Q32" s="65">
        <v>2849.28</v>
      </c>
      <c r="R32" s="65">
        <v>4246.7</v>
      </c>
      <c r="S32" s="65">
        <v>4610.6099999999997</v>
      </c>
      <c r="T32" s="65">
        <v>3970.25</v>
      </c>
      <c r="U32" s="65">
        <v>2690.95</v>
      </c>
      <c r="V32" s="65">
        <v>3857.13</v>
      </c>
      <c r="W32" s="65">
        <v>3266.48</v>
      </c>
      <c r="X32" s="65">
        <v>5103.92</v>
      </c>
      <c r="Y32" s="65">
        <v>5486.57</v>
      </c>
      <c r="Z32" s="65">
        <v>3935.25</v>
      </c>
      <c r="AA32" s="65">
        <v>46185.65</v>
      </c>
      <c r="AB32" s="9"/>
      <c r="AC32" s="9"/>
    </row>
    <row r="33" spans="1:29" s="12" customFormat="1" ht="16.5" customHeight="1" x14ac:dyDescent="0.2">
      <c r="A33" s="12" t="s">
        <v>4</v>
      </c>
      <c r="B33" s="9">
        <f>ENERO!$C$6</f>
        <v>22</v>
      </c>
      <c r="C33" s="9">
        <f>FEBRERO!$C$6</f>
        <v>16</v>
      </c>
      <c r="D33" s="9">
        <f>MARZO!$C$6</f>
        <v>14</v>
      </c>
      <c r="E33" s="9">
        <f>ABRIL!$C$6</f>
        <v>17</v>
      </c>
      <c r="F33" s="9">
        <f>MAYO!$C$6</f>
        <v>15</v>
      </c>
      <c r="G33" s="9">
        <f>JUNIO!$C$6</f>
        <v>0</v>
      </c>
      <c r="H33" s="9">
        <f>JULIO!$C$6</f>
        <v>0</v>
      </c>
      <c r="I33" s="9">
        <f>AGOSTO!$C$6</f>
        <v>0</v>
      </c>
      <c r="J33" s="9">
        <f>SEPTIEMBRE!$C$6</f>
        <v>0</v>
      </c>
      <c r="K33" s="9">
        <f>OCTUBRE!$C$6</f>
        <v>0</v>
      </c>
      <c r="L33" s="9">
        <f>NOVIEMBRE!$C$6</f>
        <v>0</v>
      </c>
      <c r="M33" s="9">
        <f>DICIEMBRE!$C$6</f>
        <v>0</v>
      </c>
      <c r="N33" s="9">
        <f>SUM(B33:M33)</f>
        <v>84</v>
      </c>
      <c r="O33" s="65">
        <v>16</v>
      </c>
      <c r="P33" s="65">
        <v>13</v>
      </c>
      <c r="Q33" s="65">
        <v>15</v>
      </c>
      <c r="R33" s="65">
        <v>18</v>
      </c>
      <c r="S33" s="65">
        <v>21</v>
      </c>
      <c r="T33" s="65">
        <v>19</v>
      </c>
      <c r="U33" s="65">
        <v>12</v>
      </c>
      <c r="V33" s="65">
        <v>17</v>
      </c>
      <c r="W33" s="65">
        <v>15</v>
      </c>
      <c r="X33" s="65">
        <v>22</v>
      </c>
      <c r="Y33" s="65">
        <v>20</v>
      </c>
      <c r="Z33" s="65">
        <v>18</v>
      </c>
      <c r="AA33" s="65">
        <v>206</v>
      </c>
      <c r="AB33" s="9"/>
      <c r="AC33" s="9"/>
    </row>
    <row r="34" spans="1:29" s="12" customFormat="1" ht="16.5" customHeight="1" x14ac:dyDescent="0.2">
      <c r="A34" s="11" t="s">
        <v>51</v>
      </c>
      <c r="B34" s="9">
        <f>ENERO!$I$6</f>
        <v>1475.33</v>
      </c>
      <c r="C34" s="9">
        <f>FEBRERO!$I$6</f>
        <v>1332.42</v>
      </c>
      <c r="D34" s="9">
        <f>MARZO!$I$6</f>
        <v>1671.22</v>
      </c>
      <c r="E34" s="9">
        <f>ABRIL!$I$6</f>
        <v>968.09</v>
      </c>
      <c r="F34" s="9">
        <f>MAYO!$I$6</f>
        <v>1193.68</v>
      </c>
      <c r="G34" s="9">
        <f>JUNIO!$I$6</f>
        <v>0</v>
      </c>
      <c r="H34" s="9">
        <f>JULIO!$I$6</f>
        <v>0</v>
      </c>
      <c r="I34" s="9">
        <f>AGOSTO!$I$6</f>
        <v>0</v>
      </c>
      <c r="J34" s="9">
        <f>SEPTIEMBRE!$I$6</f>
        <v>0</v>
      </c>
      <c r="K34" s="9">
        <f>OCTUBRE!$I$6</f>
        <v>0</v>
      </c>
      <c r="L34" s="9">
        <f>NOVIEMBRE!$I$6</f>
        <v>0</v>
      </c>
      <c r="M34" s="9">
        <f>DICIEMBRE!$I$6</f>
        <v>0</v>
      </c>
      <c r="N34" s="9">
        <f>SUM(B34:M34)</f>
        <v>6640.7400000000007</v>
      </c>
      <c r="O34" s="65">
        <v>1328.47</v>
      </c>
      <c r="P34" s="65">
        <v>1197.29</v>
      </c>
      <c r="Q34" s="65">
        <v>1224.95</v>
      </c>
      <c r="R34" s="65">
        <v>1294.3399999999999</v>
      </c>
      <c r="S34" s="65">
        <v>1508.7</v>
      </c>
      <c r="T34" s="65">
        <v>1327.83</v>
      </c>
      <c r="U34" s="65">
        <v>2104.2399999999998</v>
      </c>
      <c r="V34" s="65">
        <v>926.18</v>
      </c>
      <c r="W34" s="65">
        <v>12670.63</v>
      </c>
      <c r="X34" s="65">
        <v>974.62</v>
      </c>
      <c r="Y34" s="65">
        <v>919.42</v>
      </c>
      <c r="Z34" s="65">
        <v>1287.81</v>
      </c>
      <c r="AA34" s="65">
        <v>26764.479999999996</v>
      </c>
      <c r="AB34" s="9"/>
    </row>
    <row r="35" spans="1:29" s="9" customFormat="1" ht="16.5" hidden="1" customHeight="1" x14ac:dyDescent="0.2">
      <c r="A35" s="13" t="s">
        <v>96</v>
      </c>
      <c r="B35" s="9">
        <f>ENERO!$H$6</f>
        <v>8</v>
      </c>
      <c r="C35" s="9">
        <f>FEBRERO!$H$6</f>
        <v>7</v>
      </c>
      <c r="D35" s="9">
        <f>MARZO!$H$6</f>
        <v>9</v>
      </c>
      <c r="E35" s="9">
        <f>ABRIL!$H$6</f>
        <v>5</v>
      </c>
      <c r="F35" s="9">
        <f>MAYO!$H$6</f>
        <v>6</v>
      </c>
      <c r="G35" s="9">
        <f>JUNIO!$H$6</f>
        <v>0</v>
      </c>
      <c r="H35" s="9">
        <f>JULIO!$H$6</f>
        <v>0</v>
      </c>
      <c r="I35" s="9">
        <f>AGOSTO!$H$6</f>
        <v>0</v>
      </c>
      <c r="J35" s="9">
        <f>SEPTIEMBRE!$H$5</f>
        <v>0</v>
      </c>
      <c r="K35" s="9">
        <f>OCTUBRE!$H$6</f>
        <v>0</v>
      </c>
      <c r="L35" s="9">
        <f>NOVIEMBRE!$H$6</f>
        <v>0</v>
      </c>
      <c r="M35" s="9">
        <f>DICIEMBRE!$H$6</f>
        <v>0</v>
      </c>
      <c r="N35" s="9">
        <f>SUM(B35:M35)</f>
        <v>35</v>
      </c>
      <c r="O35" s="65">
        <v>7</v>
      </c>
      <c r="P35" s="65">
        <v>6</v>
      </c>
      <c r="Q35" s="65">
        <v>6</v>
      </c>
      <c r="R35" s="65">
        <v>7</v>
      </c>
      <c r="S35" s="65">
        <v>8</v>
      </c>
      <c r="T35" s="65">
        <v>7</v>
      </c>
      <c r="U35" s="65">
        <v>8</v>
      </c>
      <c r="V35" s="65">
        <v>5</v>
      </c>
      <c r="W35" s="65">
        <v>1784</v>
      </c>
      <c r="X35" s="65">
        <v>5</v>
      </c>
      <c r="Y35" s="65">
        <v>5</v>
      </c>
      <c r="Z35" s="65">
        <v>7</v>
      </c>
      <c r="AA35" s="65">
        <v>1855</v>
      </c>
    </row>
    <row r="36" spans="1:29" s="12" customFormat="1" ht="16.5" hidden="1" customHeight="1" x14ac:dyDescent="0.2">
      <c r="A36" s="11" t="s">
        <v>1</v>
      </c>
      <c r="B36" s="9">
        <f>ENERO!$E$6</f>
        <v>4355.33</v>
      </c>
      <c r="C36" s="9">
        <f>FEBRERO!$E$6</f>
        <v>2889.84</v>
      </c>
      <c r="D36" s="9">
        <f>MARZO!$E$6</f>
        <v>2306.7199999999998</v>
      </c>
      <c r="E36" s="9">
        <f>ABRIL!$E$6</f>
        <v>3279.4</v>
      </c>
      <c r="F36" s="9">
        <f>MAYO!$E$6</f>
        <v>2617.04</v>
      </c>
      <c r="G36" s="9">
        <f>JUNIO!$E$6</f>
        <v>0</v>
      </c>
      <c r="H36" s="9">
        <f>JULIO!$E$6</f>
        <v>0</v>
      </c>
      <c r="I36" s="9">
        <f>AGOSTO!$E$6</f>
        <v>0</v>
      </c>
      <c r="J36" s="9">
        <f>SEPTIEMBRE!$E$6</f>
        <v>0</v>
      </c>
      <c r="K36" s="9">
        <f>OCTUBRE!$E$6</f>
        <v>0</v>
      </c>
      <c r="L36" s="9">
        <f>NOVIEMBRE!$E$6</f>
        <v>0</v>
      </c>
      <c r="M36" s="9">
        <f>DICIEMBRE!$E$6</f>
        <v>0</v>
      </c>
      <c r="N36" s="9">
        <f>SUM(B36:M36)</f>
        <v>15448.329999999998</v>
      </c>
      <c r="O36" s="65">
        <v>2431.39</v>
      </c>
      <c r="P36" s="65">
        <v>2593.5300000000002</v>
      </c>
      <c r="Q36" s="65">
        <v>2256.3000000000002</v>
      </c>
      <c r="R36" s="65">
        <v>3514.03</v>
      </c>
      <c r="S36" s="65">
        <v>3780.3</v>
      </c>
      <c r="T36" s="65">
        <v>3222.29</v>
      </c>
      <c r="U36" s="65">
        <v>2212.29</v>
      </c>
      <c r="V36" s="65">
        <v>3178.36</v>
      </c>
      <c r="W36" s="65">
        <v>2670.29</v>
      </c>
      <c r="X36" s="65">
        <v>4230.4399999999996</v>
      </c>
      <c r="Y36" s="65">
        <v>4669.2299999999996</v>
      </c>
      <c r="Z36" s="65">
        <v>3216.77</v>
      </c>
      <c r="AA36" s="65">
        <v>37975.219999999994</v>
      </c>
      <c r="AB36" s="9"/>
    </row>
    <row r="37" spans="1:29" s="12" customFormat="1" ht="16.5" customHeight="1" x14ac:dyDescent="0.2">
      <c r="A37" s="11" t="s">
        <v>53</v>
      </c>
      <c r="B37" s="46">
        <f>IFERROR(+B34/(B32/(30.4166666666667)),"")</f>
        <v>8.5410718794767746</v>
      </c>
      <c r="C37" s="46">
        <f t="shared" ref="C37:N37" si="6">IFERROR(+C34/(C32/(30.4166666666667)),"")</f>
        <v>11.480663382520005</v>
      </c>
      <c r="D37" s="46">
        <f t="shared" si="6"/>
        <v>19.160117625182515</v>
      </c>
      <c r="E37" s="46">
        <f t="shared" si="6"/>
        <v>7.0947549232202602</v>
      </c>
      <c r="F37" s="46">
        <f t="shared" si="6"/>
        <v>11.341286153679572</v>
      </c>
      <c r="G37" s="46" t="str">
        <f t="shared" si="6"/>
        <v/>
      </c>
      <c r="H37" s="46" t="str">
        <f t="shared" si="6"/>
        <v/>
      </c>
      <c r="I37" s="46" t="str">
        <f t="shared" si="6"/>
        <v/>
      </c>
      <c r="J37" s="46" t="str">
        <f t="shared" si="6"/>
        <v/>
      </c>
      <c r="K37" s="46" t="str">
        <f t="shared" si="6"/>
        <v/>
      </c>
      <c r="L37" s="46" t="str">
        <f t="shared" si="6"/>
        <v/>
      </c>
      <c r="M37" s="46" t="str">
        <f t="shared" si="6"/>
        <v/>
      </c>
      <c r="N37" s="46">
        <f t="shared" si="6"/>
        <v>10.750446673064069</v>
      </c>
      <c r="O37" s="66">
        <v>13.212750240062622</v>
      </c>
      <c r="P37" s="65">
        <v>11.70877568364693</v>
      </c>
      <c r="Q37" s="65">
        <v>13.076600345818374</v>
      </c>
      <c r="R37" s="65">
        <v>9.270612083107677</v>
      </c>
      <c r="S37" s="65">
        <v>9.9530485120190288</v>
      </c>
      <c r="T37" s="65">
        <v>10.172700081858835</v>
      </c>
      <c r="U37" s="65">
        <v>23.784896288175826</v>
      </c>
      <c r="V37" s="65">
        <v>7.3036968765204602</v>
      </c>
      <c r="W37" s="65">
        <v>117.98582240413749</v>
      </c>
      <c r="X37" s="65">
        <v>5.8082202829720488</v>
      </c>
      <c r="Y37" s="65">
        <v>5.0971174461761528</v>
      </c>
      <c r="Z37" s="65">
        <v>9.9538498189441675</v>
      </c>
      <c r="AA37" s="66">
        <v>17.626389726390503</v>
      </c>
      <c r="AB37" s="9"/>
    </row>
    <row r="38" spans="1:29" s="12" customFormat="1" ht="15" customHeight="1" x14ac:dyDescent="0.2">
      <c r="A38" s="11" t="s">
        <v>48</v>
      </c>
      <c r="B38" s="47">
        <f>IFERROR((B32-B36)*100/B32,"")</f>
        <v>17.104176262566661</v>
      </c>
      <c r="C38" s="47">
        <f t="shared" ref="C38:N38" si="7">IFERROR((C32-C36)*100/C32,"")</f>
        <v>18.136931353024995</v>
      </c>
      <c r="D38" s="47">
        <f t="shared" si="7"/>
        <v>13.054359871243022</v>
      </c>
      <c r="E38" s="47">
        <f t="shared" si="7"/>
        <v>20.985929067077862</v>
      </c>
      <c r="F38" s="47">
        <f t="shared" si="7"/>
        <v>18.252753500053107</v>
      </c>
      <c r="G38" s="47" t="str">
        <f t="shared" si="7"/>
        <v/>
      </c>
      <c r="H38" s="47" t="str">
        <f t="shared" si="7"/>
        <v/>
      </c>
      <c r="I38" s="47" t="str">
        <f t="shared" si="7"/>
        <v/>
      </c>
      <c r="J38" s="47" t="str">
        <f t="shared" si="7"/>
        <v/>
      </c>
      <c r="K38" s="47" t="str">
        <f t="shared" si="7"/>
        <v/>
      </c>
      <c r="L38" s="47" t="str">
        <f t="shared" si="7"/>
        <v/>
      </c>
      <c r="M38" s="47" t="str">
        <f t="shared" si="7"/>
        <v/>
      </c>
      <c r="N38" s="47">
        <f t="shared" si="7"/>
        <v>17.779530584797104</v>
      </c>
      <c r="O38" s="65">
        <v>20.496823325910743</v>
      </c>
      <c r="P38" s="65">
        <v>16.614259809406224</v>
      </c>
      <c r="Q38" s="65">
        <v>20.81157345013477</v>
      </c>
      <c r="R38" s="65">
        <v>17.252690324251763</v>
      </c>
      <c r="S38" s="65">
        <v>18.008679979438718</v>
      </c>
      <c r="T38" s="65">
        <v>18.839115924689882</v>
      </c>
      <c r="U38" s="65">
        <v>17.787770118359681</v>
      </c>
      <c r="V38" s="65">
        <v>17.597799400072073</v>
      </c>
      <c r="W38" s="65">
        <v>18.251757243271047</v>
      </c>
      <c r="X38" s="65">
        <v>17.113904606655286</v>
      </c>
      <c r="Y38" s="65">
        <v>14.897103290398194</v>
      </c>
      <c r="Z38" s="65">
        <v>18.25754399339305</v>
      </c>
      <c r="AA38" s="67">
        <v>17.777015155140194</v>
      </c>
      <c r="AB38" s="9"/>
    </row>
    <row r="39" spans="1:29" s="12" customFormat="1" ht="16.5" hidden="1" customHeight="1" x14ac:dyDescent="0.2">
      <c r="A39" s="11" t="s">
        <v>49</v>
      </c>
      <c r="B39" s="14" t="e">
        <f>(SUM($B33:B33)/+SUM(#REF!)-1)</f>
        <v>#REF!</v>
      </c>
      <c r="C39" s="14" t="e">
        <f>(SUM($B33:C33)/+SUM(#REF!)-1)</f>
        <v>#REF!</v>
      </c>
      <c r="D39" s="14" t="e">
        <f>(SUM($B33:D33)/+SUM(#REF!)-1)</f>
        <v>#REF!</v>
      </c>
      <c r="E39" s="14" t="e">
        <f>(SUM($B33:E33)/+SUM(#REF!)-1)</f>
        <v>#REF!</v>
      </c>
      <c r="F39" s="14" t="e">
        <f>(SUM($B33:F33)/+SUM(#REF!)-1)</f>
        <v>#REF!</v>
      </c>
      <c r="G39" s="14" t="e">
        <f>(SUM($B33:G33)/+SUM(#REF!)-1)</f>
        <v>#REF!</v>
      </c>
      <c r="H39" s="14" t="e">
        <f>(SUM($B33:H33)/+SUM(#REF!)-1)</f>
        <v>#REF!</v>
      </c>
      <c r="I39" s="14" t="e">
        <f>(SUM($B33:I33)/+SUM(#REF!)-1)</f>
        <v>#REF!</v>
      </c>
      <c r="J39" s="14" t="e">
        <f>(SUM($B33:J33)/+SUM(#REF!)-1)</f>
        <v>#REF!</v>
      </c>
      <c r="K39" s="14" t="e">
        <f>(SUM($B33:K33)/+SUM(#REF!)-1)</f>
        <v>#REF!</v>
      </c>
      <c r="L39" s="14" t="e">
        <f>(SUM($B33:L33)/+SUM(#REF!)-1)</f>
        <v>#REF!</v>
      </c>
      <c r="M39" s="14" t="e">
        <f>(SUM($B33:M33)/+SUM(#REF!)-1)</f>
        <v>#REF!</v>
      </c>
      <c r="N39" s="2">
        <f>N36/(N34/26)</f>
        <v>60.483708140960182</v>
      </c>
      <c r="O39" s="68" t="e">
        <v>#REF!</v>
      </c>
      <c r="P39" s="68" t="e">
        <v>#REF!</v>
      </c>
      <c r="Q39" s="68" t="e">
        <v>#REF!</v>
      </c>
      <c r="R39" s="68" t="e">
        <v>#REF!</v>
      </c>
      <c r="S39" s="68" t="e">
        <v>#REF!</v>
      </c>
      <c r="T39" s="68" t="e">
        <v>#REF!</v>
      </c>
      <c r="U39" s="68" t="e">
        <v>#REF!</v>
      </c>
      <c r="V39" s="68" t="e">
        <v>#REF!</v>
      </c>
      <c r="W39" s="68" t="e">
        <v>#REF!</v>
      </c>
      <c r="X39" s="68" t="e">
        <v>#REF!</v>
      </c>
      <c r="Y39" s="68" t="e">
        <v>#REF!</v>
      </c>
      <c r="Z39" s="68" t="e">
        <v>#REF!</v>
      </c>
      <c r="AA39" s="69">
        <v>36.890525054101559</v>
      </c>
      <c r="AB39" s="9"/>
    </row>
    <row r="40" spans="1:29" s="12" customFormat="1" ht="16.5" hidden="1" customHeight="1" x14ac:dyDescent="0.2">
      <c r="A40" s="11" t="s">
        <v>50</v>
      </c>
      <c r="B40" s="14" t="e">
        <f>(SUM($B32:B32)/+SUM(#REF!)-1)</f>
        <v>#REF!</v>
      </c>
      <c r="C40" s="14" t="e">
        <f>(SUM($B32:C32)/+SUM(#REF!)-1)</f>
        <v>#REF!</v>
      </c>
      <c r="D40" s="14" t="e">
        <f>(SUM($B32:D32)/+SUM(#REF!)-1)</f>
        <v>#REF!</v>
      </c>
      <c r="E40" s="14" t="e">
        <f>(SUM($B32:E32)/+SUM(#REF!)-1)</f>
        <v>#REF!</v>
      </c>
      <c r="F40" s="14" t="e">
        <f>(SUM($B32:F32)/+SUM(#REF!)-1)</f>
        <v>#REF!</v>
      </c>
      <c r="G40" s="14" t="e">
        <f>(SUM($B32:G32)/+SUM(#REF!)-1)</f>
        <v>#REF!</v>
      </c>
      <c r="H40" s="14" t="e">
        <f>(SUM($B32:H32)/+SUM(#REF!)-1)</f>
        <v>#REF!</v>
      </c>
      <c r="I40" s="14" t="e">
        <f>(SUM($B32:I32)/+SUM(#REF!)-1)</f>
        <v>#REF!</v>
      </c>
      <c r="J40" s="14" t="e">
        <f>(SUM($B32:J32)/+SUM(#REF!)-1)</f>
        <v>#REF!</v>
      </c>
      <c r="K40" s="14" t="e">
        <f>(SUM($B32:K32)/+SUM(#REF!)-1)</f>
        <v>#REF!</v>
      </c>
      <c r="L40" s="14" t="e">
        <f>(SUM($B32:L32)/+SUM(#REF!)-1)</f>
        <v>#REF!</v>
      </c>
      <c r="M40" s="14" t="e">
        <f>(SUM($B32:M32)/+SUM(#REF!)-1)</f>
        <v>#REF!</v>
      </c>
      <c r="N40" s="2">
        <f>N37/(N35/26)</f>
        <v>7.9860460999904506</v>
      </c>
      <c r="O40" s="68" t="e">
        <v>#REF!</v>
      </c>
      <c r="P40" s="68" t="e">
        <v>#REF!</v>
      </c>
      <c r="Q40" s="68" t="e">
        <v>#REF!</v>
      </c>
      <c r="R40" s="68" t="e">
        <v>#REF!</v>
      </c>
      <c r="S40" s="68" t="e">
        <v>#REF!</v>
      </c>
      <c r="T40" s="68" t="e">
        <v>#REF!</v>
      </c>
      <c r="U40" s="68" t="e">
        <v>#REF!</v>
      </c>
      <c r="V40" s="68" t="e">
        <v>#REF!</v>
      </c>
      <c r="W40" s="68" t="e">
        <v>#REF!</v>
      </c>
      <c r="X40" s="68" t="e">
        <v>#REF!</v>
      </c>
      <c r="Y40" s="68" t="e">
        <v>#REF!</v>
      </c>
      <c r="Z40" s="68" t="e">
        <v>#REF!</v>
      </c>
      <c r="AA40" s="69">
        <v>0.24705451907609333</v>
      </c>
      <c r="AB40" s="9"/>
    </row>
    <row r="41" spans="1:29" s="5" customFormat="1" ht="21.75" customHeight="1" x14ac:dyDescent="0.2">
      <c r="A41" s="10" t="s">
        <v>54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9"/>
    </row>
    <row r="42" spans="1:29" s="12" customFormat="1" ht="16.5" customHeight="1" x14ac:dyDescent="0.2">
      <c r="A42" s="11" t="s">
        <v>3</v>
      </c>
      <c r="B42" s="9">
        <f>ENERO!$D7</f>
        <v>1838.83</v>
      </c>
      <c r="C42" s="9">
        <f>FEBRERO!$D7</f>
        <v>1328.27</v>
      </c>
      <c r="D42" s="9">
        <f>MARZO!$D7</f>
        <v>1116.8</v>
      </c>
      <c r="E42" s="9">
        <f>ABRIL!$D7</f>
        <v>1117.92</v>
      </c>
      <c r="F42" s="9">
        <f>MAYO!$D7</f>
        <v>1168.0999999999999</v>
      </c>
      <c r="G42" s="9">
        <f>JUNIO!$D7</f>
        <v>0</v>
      </c>
      <c r="H42" s="9">
        <f>JULIO!$D7</f>
        <v>0</v>
      </c>
      <c r="I42" s="9">
        <f>AGOSTO!$D7</f>
        <v>0</v>
      </c>
      <c r="J42" s="9">
        <f>SEPTIEMBRE!$D7</f>
        <v>0</v>
      </c>
      <c r="K42" s="9">
        <f>OCTUBRE!$D7</f>
        <v>0</v>
      </c>
      <c r="L42" s="9">
        <f>NOVIEMBRE!$D7</f>
        <v>0</v>
      </c>
      <c r="M42" s="9">
        <f>DICIEMBRE!$D7</f>
        <v>0</v>
      </c>
      <c r="N42" s="9">
        <f>SUM(B42:M42)</f>
        <v>6569.92</v>
      </c>
      <c r="O42" s="65">
        <v>2236.2600000000002</v>
      </c>
      <c r="P42" s="65">
        <v>1672.96</v>
      </c>
      <c r="Q42" s="65">
        <v>1389.57</v>
      </c>
      <c r="R42" s="65">
        <v>1761.15</v>
      </c>
      <c r="S42" s="65">
        <v>1830.3</v>
      </c>
      <c r="T42" s="65">
        <v>2414.11</v>
      </c>
      <c r="U42" s="65">
        <v>969.14</v>
      </c>
      <c r="V42" s="65">
        <v>1757.96</v>
      </c>
      <c r="W42" s="65">
        <v>1968.1</v>
      </c>
      <c r="X42" s="65">
        <v>1320.66</v>
      </c>
      <c r="Y42" s="65">
        <v>1265.81</v>
      </c>
      <c r="Z42" s="65">
        <v>1713.39</v>
      </c>
      <c r="AA42" s="65">
        <v>20299.410000000003</v>
      </c>
      <c r="AB42" s="9"/>
      <c r="AC42" s="9"/>
    </row>
    <row r="43" spans="1:29" s="12" customFormat="1" ht="16.5" customHeight="1" x14ac:dyDescent="0.2">
      <c r="A43" s="12" t="s">
        <v>4</v>
      </c>
      <c r="B43" s="9">
        <f>ENERO!$C7</f>
        <v>244</v>
      </c>
      <c r="C43" s="9">
        <f>FEBRERO!$C7</f>
        <v>183</v>
      </c>
      <c r="D43" s="9">
        <f>MARZO!$C7</f>
        <v>154</v>
      </c>
      <c r="E43" s="9">
        <f>ABRIL!$C7</f>
        <v>145</v>
      </c>
      <c r="F43" s="9">
        <f>MAYO!$C7</f>
        <v>158</v>
      </c>
      <c r="G43" s="9">
        <f>JUNIO!$C7</f>
        <v>0</v>
      </c>
      <c r="H43" s="9">
        <f>JULIO!$C7</f>
        <v>0</v>
      </c>
      <c r="I43" s="9">
        <f>AGOSTO!$C7</f>
        <v>0</v>
      </c>
      <c r="J43" s="9">
        <f>SEPTIEMBRE!$C7</f>
        <v>0</v>
      </c>
      <c r="K43" s="9">
        <f>OCTUBRE!$C7</f>
        <v>0</v>
      </c>
      <c r="L43" s="9">
        <f>NOVIEMBRE!$C7</f>
        <v>0</v>
      </c>
      <c r="M43" s="9">
        <f>DICIEMBRE!$C7</f>
        <v>0</v>
      </c>
      <c r="N43" s="9">
        <f>SUM(B43:M43)</f>
        <v>884</v>
      </c>
      <c r="O43" s="65">
        <v>270</v>
      </c>
      <c r="P43" s="65">
        <v>191</v>
      </c>
      <c r="Q43" s="65">
        <v>153</v>
      </c>
      <c r="R43" s="65">
        <v>146</v>
      </c>
      <c r="S43" s="65">
        <v>165</v>
      </c>
      <c r="T43" s="65">
        <v>149</v>
      </c>
      <c r="U43" s="65">
        <v>140</v>
      </c>
      <c r="V43" s="65">
        <v>149</v>
      </c>
      <c r="W43" s="65">
        <v>176</v>
      </c>
      <c r="X43" s="65">
        <v>176</v>
      </c>
      <c r="Y43" s="65">
        <v>171</v>
      </c>
      <c r="Z43" s="65">
        <v>236</v>
      </c>
      <c r="AA43" s="65">
        <v>2122</v>
      </c>
      <c r="AB43" s="9"/>
      <c r="AC43" s="9"/>
    </row>
    <row r="44" spans="1:29" s="12" customFormat="1" ht="16.5" customHeight="1" x14ac:dyDescent="0.2">
      <c r="A44" s="11" t="s">
        <v>51</v>
      </c>
      <c r="B44" s="9">
        <f>ENERO!$I7</f>
        <v>4207.72</v>
      </c>
      <c r="C44" s="9">
        <f>FEBRERO!$I7</f>
        <v>4691.1400000000003</v>
      </c>
      <c r="D44" s="9">
        <f>MARZO!$I7</f>
        <v>4343.54</v>
      </c>
      <c r="E44" s="9">
        <f>ABRIL!$I7</f>
        <v>4078.08</v>
      </c>
      <c r="F44" s="9">
        <f>MAYO!$I7</f>
        <v>3985.27</v>
      </c>
      <c r="G44" s="9">
        <f>JUNIO!$I7</f>
        <v>0</v>
      </c>
      <c r="H44" s="9">
        <f>JULIO!$I7</f>
        <v>0</v>
      </c>
      <c r="I44" s="9">
        <f>AGOSTO!$I7</f>
        <v>0</v>
      </c>
      <c r="J44" s="9">
        <f>SEPTIEMBRE!$I7</f>
        <v>0</v>
      </c>
      <c r="K44" s="9">
        <f>OCTUBRE!$I7</f>
        <v>0</v>
      </c>
      <c r="L44" s="9">
        <f>NOVIEMBRE!$I7</f>
        <v>0</v>
      </c>
      <c r="M44" s="9">
        <f>DICIEMBRE!$I7</f>
        <v>0</v>
      </c>
      <c r="N44" s="9">
        <f>SUM(B44:M44)</f>
        <v>21305.750000000004</v>
      </c>
      <c r="O44" s="65">
        <v>3958.39</v>
      </c>
      <c r="P44" s="65">
        <v>3480.54</v>
      </c>
      <c r="Q44" s="65">
        <v>4012.97</v>
      </c>
      <c r="R44" s="65">
        <v>3523.72</v>
      </c>
      <c r="S44" s="65">
        <v>2947.9</v>
      </c>
      <c r="T44" s="65">
        <v>2884.85</v>
      </c>
      <c r="U44" s="65">
        <v>2380.0100000000002</v>
      </c>
      <c r="V44" s="65">
        <v>2009.77</v>
      </c>
      <c r="W44" s="65">
        <v>1521.18</v>
      </c>
      <c r="X44" s="65">
        <v>5270.27</v>
      </c>
      <c r="Y44" s="65">
        <v>5018.49</v>
      </c>
      <c r="Z44" s="65">
        <v>4236.63</v>
      </c>
      <c r="AA44" s="65">
        <v>41244.719999999994</v>
      </c>
      <c r="AB44" s="9"/>
    </row>
    <row r="45" spans="1:29" s="9" customFormat="1" ht="16.5" hidden="1" customHeight="1" x14ac:dyDescent="0.2">
      <c r="A45" s="13" t="s">
        <v>96</v>
      </c>
      <c r="B45" s="9">
        <f>ENERO!$H7</f>
        <v>577</v>
      </c>
      <c r="C45" s="9">
        <f>FEBRERO!$H7</f>
        <v>613</v>
      </c>
      <c r="D45" s="9">
        <f>MARZO!$H7</f>
        <v>574</v>
      </c>
      <c r="E45" s="9">
        <f>ABRIL!$H7</f>
        <v>534</v>
      </c>
      <c r="F45" s="9">
        <f>MAYO!$H7</f>
        <v>523</v>
      </c>
      <c r="G45" s="9">
        <f>JUNIO!$H7</f>
        <v>0</v>
      </c>
      <c r="H45" s="9">
        <f>JULIO!$H7</f>
        <v>0</v>
      </c>
      <c r="I45" s="9">
        <f>AGOSTO!$H7</f>
        <v>0</v>
      </c>
      <c r="J45" s="9">
        <f>SEPTIEMBRE!$H6</f>
        <v>0</v>
      </c>
      <c r="K45" s="9">
        <f>OCTUBRE!$H7</f>
        <v>0</v>
      </c>
      <c r="L45" s="9">
        <f>NOVIEMBRE!$H7</f>
        <v>0</v>
      </c>
      <c r="M45" s="9">
        <f>DICIEMBRE!$H7</f>
        <v>0</v>
      </c>
      <c r="N45" s="9">
        <f>SUM(B45:M45)</f>
        <v>2821</v>
      </c>
      <c r="O45" s="65">
        <v>582</v>
      </c>
      <c r="P45" s="65">
        <v>514</v>
      </c>
      <c r="Q45" s="65">
        <v>561</v>
      </c>
      <c r="R45" s="65">
        <v>498</v>
      </c>
      <c r="S45" s="65">
        <v>421</v>
      </c>
      <c r="T45" s="65">
        <v>413</v>
      </c>
      <c r="U45" s="65">
        <v>343</v>
      </c>
      <c r="V45" s="65">
        <v>293</v>
      </c>
      <c r="W45" s="65">
        <v>8</v>
      </c>
      <c r="X45" s="65">
        <v>710</v>
      </c>
      <c r="Y45" s="65">
        <v>689</v>
      </c>
      <c r="Z45" s="65">
        <v>575</v>
      </c>
      <c r="AA45" s="65">
        <v>5607</v>
      </c>
    </row>
    <row r="46" spans="1:29" s="12" customFormat="1" ht="16.5" hidden="1" customHeight="1" x14ac:dyDescent="0.2">
      <c r="A46" s="11" t="s">
        <v>1</v>
      </c>
      <c r="B46" s="9">
        <f>ENERO!$E7</f>
        <v>1097.02</v>
      </c>
      <c r="C46" s="9">
        <f>FEBRERO!$E7</f>
        <v>786.8</v>
      </c>
      <c r="D46" s="9">
        <f>MARZO!$E7</f>
        <v>678.89</v>
      </c>
      <c r="E46" s="9">
        <f>ABRIL!$E7</f>
        <v>696.06</v>
      </c>
      <c r="F46" s="9">
        <f>MAYO!$E7</f>
        <v>701.42</v>
      </c>
      <c r="G46" s="9">
        <f>JUNIO!$E7</f>
        <v>0</v>
      </c>
      <c r="H46" s="9">
        <f>JULIO!$E7</f>
        <v>0</v>
      </c>
      <c r="I46" s="9">
        <f>AGOSTO!$E7</f>
        <v>0</v>
      </c>
      <c r="J46" s="9">
        <f>SEPTIEMBRE!$E7</f>
        <v>0</v>
      </c>
      <c r="K46" s="9">
        <f>OCTUBRE!$E7</f>
        <v>0</v>
      </c>
      <c r="L46" s="9">
        <f>NOVIEMBRE!$E7</f>
        <v>0</v>
      </c>
      <c r="M46" s="9">
        <f>DICIEMBRE!$E7</f>
        <v>0</v>
      </c>
      <c r="N46" s="9">
        <f>SUM(B46:M46)</f>
        <v>3960.19</v>
      </c>
      <c r="O46" s="65">
        <v>1380.95</v>
      </c>
      <c r="P46" s="65">
        <v>1053.0899999999999</v>
      </c>
      <c r="Q46" s="65">
        <v>904.45</v>
      </c>
      <c r="R46" s="65">
        <v>1240.44</v>
      </c>
      <c r="S46" s="65">
        <v>1284.28</v>
      </c>
      <c r="T46" s="65">
        <v>1838.82</v>
      </c>
      <c r="U46" s="65">
        <v>617.91</v>
      </c>
      <c r="V46" s="65">
        <v>1252.8599999999999</v>
      </c>
      <c r="W46" s="65">
        <v>1387.16</v>
      </c>
      <c r="X46" s="65">
        <v>795.65</v>
      </c>
      <c r="Y46" s="65">
        <v>704.77</v>
      </c>
      <c r="Z46" s="65">
        <v>957.53</v>
      </c>
      <c r="AA46" s="65">
        <v>13417.910000000002</v>
      </c>
      <c r="AB46" s="9"/>
    </row>
    <row r="47" spans="1:29" s="12" customFormat="1" ht="16.5" customHeight="1" x14ac:dyDescent="0.2">
      <c r="A47" s="11" t="s">
        <v>53</v>
      </c>
      <c r="B47" s="46">
        <f>IFERROR(+B44/(B42/(30.4166666666667)),"")</f>
        <v>69.601222879040918</v>
      </c>
      <c r="C47" s="46">
        <f t="shared" ref="C47:N47" si="8">IFERROR(+C44/(C42/(30.4166666666667)),"")</f>
        <v>107.42457607765502</v>
      </c>
      <c r="D47" s="46">
        <f t="shared" si="8"/>
        <v>118.29871806351494</v>
      </c>
      <c r="E47" s="46">
        <f t="shared" si="8"/>
        <v>110.95749248604562</v>
      </c>
      <c r="F47" s="46">
        <f t="shared" si="8"/>
        <v>103.77418814028492</v>
      </c>
      <c r="G47" s="46" t="str">
        <f t="shared" si="8"/>
        <v/>
      </c>
      <c r="H47" s="46" t="str">
        <f t="shared" si="8"/>
        <v/>
      </c>
      <c r="I47" s="46" t="str">
        <f t="shared" si="8"/>
        <v/>
      </c>
      <c r="J47" s="46" t="str">
        <f t="shared" si="8"/>
        <v/>
      </c>
      <c r="K47" s="46" t="str">
        <f t="shared" si="8"/>
        <v/>
      </c>
      <c r="L47" s="46" t="str">
        <f t="shared" si="8"/>
        <v/>
      </c>
      <c r="M47" s="46" t="str">
        <f t="shared" si="8"/>
        <v/>
      </c>
      <c r="N47" s="46">
        <f t="shared" si="8"/>
        <v>98.638932564374329</v>
      </c>
      <c r="O47" s="66">
        <v>53.840353611237859</v>
      </c>
      <c r="P47" s="65">
        <v>63.280906297819499</v>
      </c>
      <c r="Q47" s="65">
        <v>87.840965790376501</v>
      </c>
      <c r="R47" s="65">
        <v>60.857858028371673</v>
      </c>
      <c r="S47" s="65">
        <v>48.989396091715435</v>
      </c>
      <c r="T47" s="65">
        <v>36.347772401975639</v>
      </c>
      <c r="U47" s="65">
        <v>74.697124082519991</v>
      </c>
      <c r="V47" s="65">
        <v>34.773546705651285</v>
      </c>
      <c r="W47" s="65">
        <v>23.509590467964053</v>
      </c>
      <c r="X47" s="65">
        <v>121.38176808060629</v>
      </c>
      <c r="Y47" s="65">
        <v>120.59135059764117</v>
      </c>
      <c r="Z47" s="65">
        <v>75.210058714011481</v>
      </c>
      <c r="AA47" s="66">
        <v>61.801150870887426</v>
      </c>
      <c r="AB47" s="9"/>
    </row>
    <row r="48" spans="1:29" s="12" customFormat="1" ht="15" customHeight="1" x14ac:dyDescent="0.2">
      <c r="A48" s="11" t="s">
        <v>48</v>
      </c>
      <c r="B48" s="47">
        <f>IFERROR((B42-B46)*100/B42,"")</f>
        <v>40.341412746148364</v>
      </c>
      <c r="C48" s="47">
        <f t="shared" ref="C48:N48" si="9">IFERROR((C42-C46)*100/C42,"")</f>
        <v>40.765055297492225</v>
      </c>
      <c r="D48" s="47">
        <f t="shared" si="9"/>
        <v>39.211138968481379</v>
      </c>
      <c r="E48" s="47">
        <f t="shared" si="9"/>
        <v>37.736152855302713</v>
      </c>
      <c r="F48" s="47">
        <f t="shared" si="9"/>
        <v>39.952058899066856</v>
      </c>
      <c r="G48" s="47" t="str">
        <f t="shared" si="9"/>
        <v/>
      </c>
      <c r="H48" s="47" t="str">
        <f t="shared" si="9"/>
        <v/>
      </c>
      <c r="I48" s="47" t="str">
        <f t="shared" si="9"/>
        <v/>
      </c>
      <c r="J48" s="47" t="str">
        <f t="shared" si="9"/>
        <v/>
      </c>
      <c r="K48" s="47" t="str">
        <f t="shared" si="9"/>
        <v/>
      </c>
      <c r="L48" s="47" t="str">
        <f t="shared" si="9"/>
        <v/>
      </c>
      <c r="M48" s="47" t="str">
        <f t="shared" si="9"/>
        <v/>
      </c>
      <c r="N48" s="47">
        <f t="shared" si="9"/>
        <v>39.722401490429107</v>
      </c>
      <c r="O48" s="65">
        <v>38.247341543469901</v>
      </c>
      <c r="P48" s="65">
        <v>37.052290550879889</v>
      </c>
      <c r="Q48" s="65">
        <v>34.911519390890696</v>
      </c>
      <c r="R48" s="65">
        <v>29.566476450046842</v>
      </c>
      <c r="S48" s="65">
        <v>29.832267934218436</v>
      </c>
      <c r="T48" s="65">
        <v>23.830314277311317</v>
      </c>
      <c r="U48" s="65">
        <v>36.241409909816952</v>
      </c>
      <c r="V48" s="65">
        <v>28.732166829734474</v>
      </c>
      <c r="W48" s="65">
        <v>29.51780905441796</v>
      </c>
      <c r="X48" s="65">
        <v>39.753608044462624</v>
      </c>
      <c r="Y48" s="65">
        <v>44.322607658337354</v>
      </c>
      <c r="Z48" s="65">
        <v>44.114883359888879</v>
      </c>
      <c r="AA48" s="67">
        <v>33.900000049262523</v>
      </c>
      <c r="AB48" s="9"/>
    </row>
    <row r="49" spans="1:29" s="12" customFormat="1" ht="16.5" hidden="1" customHeight="1" x14ac:dyDescent="0.2">
      <c r="A49" s="11" t="s">
        <v>49</v>
      </c>
      <c r="B49" s="14" t="e">
        <f>(SUM($B43:B43)/+SUM(#REF!)-1)</f>
        <v>#REF!</v>
      </c>
      <c r="C49" s="14" t="e">
        <f>(SUM($B43:C43)/+SUM(#REF!)-1)</f>
        <v>#REF!</v>
      </c>
      <c r="D49" s="14" t="e">
        <f>(SUM($B43:D43)/+SUM(#REF!)-1)</f>
        <v>#REF!</v>
      </c>
      <c r="E49" s="14" t="e">
        <f>(SUM($B43:E43)/+SUM(#REF!)-1)</f>
        <v>#REF!</v>
      </c>
      <c r="F49" s="14" t="e">
        <f>(SUM($B43:F43)/+SUM(#REF!)-1)</f>
        <v>#REF!</v>
      </c>
      <c r="G49" s="14" t="e">
        <f>(SUM($B43:G43)/+SUM(#REF!)-1)</f>
        <v>#REF!</v>
      </c>
      <c r="H49" s="14" t="e">
        <f>(SUM($B43:H43)/+SUM(#REF!)-1)</f>
        <v>#REF!</v>
      </c>
      <c r="I49" s="14" t="e">
        <f>(SUM($B43:I43)/+SUM(#REF!)-1)</f>
        <v>#REF!</v>
      </c>
      <c r="J49" s="14" t="e">
        <f>(SUM($B43:J43)/+SUM(#REF!)-1)</f>
        <v>#REF!</v>
      </c>
      <c r="K49" s="14" t="e">
        <f>(SUM($B43:K43)/+SUM(#REF!)-1)</f>
        <v>#REF!</v>
      </c>
      <c r="L49" s="14" t="e">
        <f>(SUM($B43:L43)/+SUM(#REF!)-1)</f>
        <v>#REF!</v>
      </c>
      <c r="M49" s="14" t="e">
        <f>(SUM($B43:M43)/+SUM(#REF!)-1)</f>
        <v>#REF!</v>
      </c>
      <c r="N49" s="14"/>
      <c r="O49" s="68" t="e">
        <v>#REF!</v>
      </c>
      <c r="P49" s="68" t="e">
        <v>#REF!</v>
      </c>
      <c r="Q49" s="68" t="e">
        <v>#REF!</v>
      </c>
      <c r="R49" s="68" t="e">
        <v>#REF!</v>
      </c>
      <c r="S49" s="68" t="e">
        <v>#REF!</v>
      </c>
      <c r="T49" s="68" t="e">
        <v>#REF!</v>
      </c>
      <c r="U49" s="68" t="e">
        <v>#REF!</v>
      </c>
      <c r="V49" s="68" t="e">
        <v>#REF!</v>
      </c>
      <c r="W49" s="68" t="e">
        <v>#REF!</v>
      </c>
      <c r="X49" s="68" t="e">
        <v>#REF!</v>
      </c>
      <c r="Y49" s="68" t="e">
        <v>#REF!</v>
      </c>
      <c r="Z49" s="68" t="e">
        <v>#REF!</v>
      </c>
      <c r="AA49" s="68"/>
      <c r="AB49" s="9"/>
    </row>
    <row r="50" spans="1:29" s="12" customFormat="1" ht="16.5" hidden="1" customHeight="1" x14ac:dyDescent="0.2">
      <c r="A50" s="11" t="s">
        <v>50</v>
      </c>
      <c r="B50" s="14" t="e">
        <f>(SUM($B42:B42)/+SUM(#REF!)-1)</f>
        <v>#REF!</v>
      </c>
      <c r="C50" s="14" t="e">
        <f>(SUM($B42:C42)/+SUM(#REF!)-1)</f>
        <v>#REF!</v>
      </c>
      <c r="D50" s="14" t="e">
        <f>(SUM($B42:D42)/+SUM(#REF!)-1)</f>
        <v>#REF!</v>
      </c>
      <c r="E50" s="14" t="e">
        <f>(SUM($B42:E42)/+SUM(#REF!)-1)</f>
        <v>#REF!</v>
      </c>
      <c r="F50" s="14" t="e">
        <f>(SUM($B42:F42)/+SUM(#REF!)-1)</f>
        <v>#REF!</v>
      </c>
      <c r="G50" s="14" t="e">
        <f>(SUM($B42:G42)/+SUM(#REF!)-1)</f>
        <v>#REF!</v>
      </c>
      <c r="H50" s="14" t="e">
        <f>(SUM($B42:H42)/+SUM(#REF!)-1)</f>
        <v>#REF!</v>
      </c>
      <c r="I50" s="14" t="e">
        <f>(SUM($B42:I42)/+SUM(#REF!)-1)</f>
        <v>#REF!</v>
      </c>
      <c r="J50" s="14" t="e">
        <f>(SUM($B42:J42)/+SUM(#REF!)-1)</f>
        <v>#REF!</v>
      </c>
      <c r="K50" s="14" t="e">
        <f>(SUM($B42:K42)/+SUM(#REF!)-1)</f>
        <v>#REF!</v>
      </c>
      <c r="L50" s="14" t="e">
        <f>(SUM($B42:L42)/+SUM(#REF!)-1)</f>
        <v>#REF!</v>
      </c>
      <c r="M50" s="14" t="e">
        <f>(SUM($B42:M42)/+SUM(#REF!)-1)</f>
        <v>#REF!</v>
      </c>
      <c r="N50" s="14"/>
      <c r="O50" s="68" t="e">
        <v>#REF!</v>
      </c>
      <c r="P50" s="68" t="e">
        <v>#REF!</v>
      </c>
      <c r="Q50" s="68" t="e">
        <v>#REF!</v>
      </c>
      <c r="R50" s="68" t="e">
        <v>#REF!</v>
      </c>
      <c r="S50" s="68" t="e">
        <v>#REF!</v>
      </c>
      <c r="T50" s="68" t="e">
        <v>#REF!</v>
      </c>
      <c r="U50" s="68" t="e">
        <v>#REF!</v>
      </c>
      <c r="V50" s="68" t="e">
        <v>#REF!</v>
      </c>
      <c r="W50" s="68" t="e">
        <v>#REF!</v>
      </c>
      <c r="X50" s="68" t="e">
        <v>#REF!</v>
      </c>
      <c r="Y50" s="68" t="e">
        <v>#REF!</v>
      </c>
      <c r="Z50" s="68" t="e">
        <v>#REF!</v>
      </c>
      <c r="AA50" s="68"/>
      <c r="AB50" s="9"/>
    </row>
    <row r="51" spans="1:29" s="12" customFormat="1" ht="16.5" hidden="1" customHeight="1" x14ac:dyDescent="0.2">
      <c r="A51" s="11" t="s">
        <v>49</v>
      </c>
      <c r="B51" s="14" t="e">
        <f>(SUM(#REF!)/+SUM(#REF!)-1)</f>
        <v>#REF!</v>
      </c>
      <c r="C51" s="14" t="e">
        <f>(SUM(#REF!)/+SUM(#REF!)-1)</f>
        <v>#REF!</v>
      </c>
      <c r="D51" s="14" t="e">
        <f>(SUM(#REF!)/+SUM(#REF!)-1)</f>
        <v>#REF!</v>
      </c>
      <c r="E51" s="14" t="e">
        <f>(SUM(#REF!)/+SUM(#REF!)-1)</f>
        <v>#REF!</v>
      </c>
      <c r="F51" s="14" t="e">
        <f>(SUM(#REF!)/+SUM(#REF!)-1)</f>
        <v>#REF!</v>
      </c>
      <c r="G51" s="14" t="e">
        <f>(SUM(#REF!)/+SUM(#REF!)-1)</f>
        <v>#REF!</v>
      </c>
      <c r="H51" s="14" t="e">
        <f>(SUM(#REF!)/+SUM(#REF!)-1)</f>
        <v>#REF!</v>
      </c>
      <c r="I51" s="14" t="e">
        <f>(SUM(#REF!)/+SUM(#REF!)-1)</f>
        <v>#REF!</v>
      </c>
      <c r="J51" s="14" t="e">
        <f>(SUM(#REF!)/+SUM(#REF!)-1)</f>
        <v>#REF!</v>
      </c>
      <c r="K51" s="14" t="e">
        <f>(SUM(#REF!)/+SUM(#REF!)-1)</f>
        <v>#REF!</v>
      </c>
      <c r="L51" s="14" t="e">
        <f>(SUM(#REF!)/+SUM(#REF!)-1)</f>
        <v>#REF!</v>
      </c>
      <c r="M51" s="14" t="e">
        <f>(SUM(#REF!)/+SUM(#REF!)-1)</f>
        <v>#REF!</v>
      </c>
      <c r="N51" s="14"/>
      <c r="O51" s="68" t="e">
        <v>#REF!</v>
      </c>
      <c r="P51" s="68" t="e">
        <v>#REF!</v>
      </c>
      <c r="Q51" s="68" t="e">
        <v>#REF!</v>
      </c>
      <c r="R51" s="68" t="e">
        <v>#REF!</v>
      </c>
      <c r="S51" s="68" t="e">
        <v>#REF!</v>
      </c>
      <c r="T51" s="68" t="e">
        <v>#REF!</v>
      </c>
      <c r="U51" s="68" t="e">
        <v>#REF!</v>
      </c>
      <c r="V51" s="68" t="e">
        <v>#REF!</v>
      </c>
      <c r="W51" s="68" t="e">
        <v>#REF!</v>
      </c>
      <c r="X51" s="68" t="e">
        <v>#REF!</v>
      </c>
      <c r="Y51" s="68" t="e">
        <v>#REF!</v>
      </c>
      <c r="Z51" s="68" t="e">
        <v>#REF!</v>
      </c>
      <c r="AA51" s="68"/>
      <c r="AB51" s="9"/>
    </row>
    <row r="52" spans="1:29" s="12" customFormat="1" ht="16.5" hidden="1" customHeight="1" x14ac:dyDescent="0.2">
      <c r="A52" s="11" t="s">
        <v>50</v>
      </c>
      <c r="B52" s="14" t="e">
        <f>(SUM(#REF!)/+SUM(#REF!)-1)</f>
        <v>#REF!</v>
      </c>
      <c r="C52" s="14" t="e">
        <f>(SUM(#REF!)/+SUM(#REF!)-1)</f>
        <v>#REF!</v>
      </c>
      <c r="D52" s="14" t="e">
        <f>(SUM(#REF!)/+SUM(#REF!)-1)</f>
        <v>#REF!</v>
      </c>
      <c r="E52" s="14" t="e">
        <f>(SUM(#REF!)/+SUM(#REF!)-1)</f>
        <v>#REF!</v>
      </c>
      <c r="F52" s="14" t="e">
        <f>(SUM(#REF!)/+SUM(#REF!)-1)</f>
        <v>#REF!</v>
      </c>
      <c r="G52" s="14" t="e">
        <f>(SUM(#REF!)/+SUM(#REF!)-1)</f>
        <v>#REF!</v>
      </c>
      <c r="H52" s="14" t="e">
        <f>(SUM(#REF!)/+SUM(#REF!)-1)</f>
        <v>#REF!</v>
      </c>
      <c r="I52" s="14" t="e">
        <f>(SUM(#REF!)/+SUM(#REF!)-1)</f>
        <v>#REF!</v>
      </c>
      <c r="J52" s="14" t="e">
        <f>(SUM(#REF!)/+SUM(#REF!)-1)</f>
        <v>#REF!</v>
      </c>
      <c r="K52" s="14" t="e">
        <f>(SUM(#REF!)/+SUM(#REF!)-1)</f>
        <v>#REF!</v>
      </c>
      <c r="L52" s="14" t="e">
        <f>(SUM(#REF!)/+SUM(#REF!)-1)</f>
        <v>#REF!</v>
      </c>
      <c r="M52" s="14" t="e">
        <f>(SUM(#REF!)/+SUM(#REF!)-1)</f>
        <v>#REF!</v>
      </c>
      <c r="N52" s="14"/>
      <c r="O52" s="68" t="e">
        <v>#REF!</v>
      </c>
      <c r="P52" s="68" t="e">
        <v>#REF!</v>
      </c>
      <c r="Q52" s="68" t="e">
        <v>#REF!</v>
      </c>
      <c r="R52" s="68" t="e">
        <v>#REF!</v>
      </c>
      <c r="S52" s="68" t="e">
        <v>#REF!</v>
      </c>
      <c r="T52" s="68" t="e">
        <v>#REF!</v>
      </c>
      <c r="U52" s="68" t="e">
        <v>#REF!</v>
      </c>
      <c r="V52" s="68" t="e">
        <v>#REF!</v>
      </c>
      <c r="W52" s="68" t="e">
        <v>#REF!</v>
      </c>
      <c r="X52" s="68" t="e">
        <v>#REF!</v>
      </c>
      <c r="Y52" s="68" t="e">
        <v>#REF!</v>
      </c>
      <c r="Z52" s="68" t="e">
        <v>#REF!</v>
      </c>
      <c r="AA52" s="68"/>
      <c r="AB52" s="9"/>
    </row>
    <row r="53" spans="1:29" s="5" customFormat="1" ht="21.75" customHeight="1" x14ac:dyDescent="0.2">
      <c r="A53" s="10" t="s">
        <v>30</v>
      </c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9"/>
    </row>
    <row r="54" spans="1:29" s="12" customFormat="1" ht="16.5" customHeight="1" x14ac:dyDescent="0.2">
      <c r="A54" s="11" t="s">
        <v>3</v>
      </c>
      <c r="B54" s="9">
        <f>ENERO!$D$8</f>
        <v>14.31</v>
      </c>
      <c r="C54" s="9">
        <f>FEBRERO!$D$8</f>
        <v>15.9</v>
      </c>
      <c r="D54" s="9">
        <f>MARZO!$D$8</f>
        <v>35.799999999999997</v>
      </c>
      <c r="E54" s="9">
        <f>ABRIL!$D$8</f>
        <v>43.2</v>
      </c>
      <c r="F54" s="9">
        <f>MAYO!$D$8</f>
        <v>58.5</v>
      </c>
      <c r="G54" s="9">
        <f>JUNIO!$D$8</f>
        <v>0</v>
      </c>
      <c r="H54" s="9">
        <f>JULIO!$D$8</f>
        <v>0</v>
      </c>
      <c r="I54" s="9">
        <f>AGOSTO!$D$8</f>
        <v>0</v>
      </c>
      <c r="J54" s="9">
        <f>SEPTIEMBRE!$D$8</f>
        <v>0</v>
      </c>
      <c r="K54" s="9">
        <f>OCTUBRE!$D$8</f>
        <v>0</v>
      </c>
      <c r="L54" s="9">
        <f>NOVIEMBRE!$D$8</f>
        <v>0</v>
      </c>
      <c r="M54" s="9">
        <f>DICIEMBRE!$D$8</f>
        <v>0</v>
      </c>
      <c r="N54" s="9">
        <f>SUM(B54:M54)</f>
        <v>167.70999999999998</v>
      </c>
      <c r="O54" s="65">
        <v>33.5</v>
      </c>
      <c r="P54" s="65">
        <v>7.95</v>
      </c>
      <c r="Q54" s="65">
        <v>89.7</v>
      </c>
      <c r="R54" s="65">
        <v>131.85</v>
      </c>
      <c r="S54" s="65">
        <v>78.2</v>
      </c>
      <c r="T54" s="65">
        <v>14.31</v>
      </c>
      <c r="U54" s="65">
        <v>39.06</v>
      </c>
      <c r="V54" s="65">
        <v>128.4</v>
      </c>
      <c r="W54" s="65">
        <v>17.75</v>
      </c>
      <c r="X54" s="65">
        <v>46.3</v>
      </c>
      <c r="Y54" s="65">
        <v>6.36</v>
      </c>
      <c r="Z54" s="65">
        <v>27.2</v>
      </c>
      <c r="AA54" s="65">
        <v>620.58000000000004</v>
      </c>
      <c r="AB54" s="9"/>
      <c r="AC54" s="9"/>
    </row>
    <row r="55" spans="1:29" s="12" customFormat="1" ht="16.5" customHeight="1" x14ac:dyDescent="0.2">
      <c r="A55" s="12" t="s">
        <v>4</v>
      </c>
      <c r="B55" s="9">
        <f>ENERO!$C$8</f>
        <v>2</v>
      </c>
      <c r="C55" s="9">
        <f>FEBRERO!$C$8</f>
        <v>2</v>
      </c>
      <c r="D55" s="9">
        <f>MARZO!$C$8</f>
        <v>3</v>
      </c>
      <c r="E55" s="9">
        <f>ABRIL!$C$8</f>
        <v>4</v>
      </c>
      <c r="F55" s="9">
        <f>MAYO!$C$8</f>
        <v>6</v>
      </c>
      <c r="G55" s="9">
        <f>JUNIO!$C$8</f>
        <v>0</v>
      </c>
      <c r="H55" s="9">
        <f>JULIO!$C$8</f>
        <v>0</v>
      </c>
      <c r="I55" s="9">
        <f>AGOSTO!$C$8</f>
        <v>0</v>
      </c>
      <c r="J55" s="9">
        <f>SEPTIEMBRE!$C$8</f>
        <v>0</v>
      </c>
      <c r="K55" s="9">
        <f>OCTUBRE!$C$8</f>
        <v>0</v>
      </c>
      <c r="L55" s="9">
        <f>NOVIEMBRE!$C$8</f>
        <v>0</v>
      </c>
      <c r="M55" s="9">
        <f>DICIEMBRE!$C$8</f>
        <v>0</v>
      </c>
      <c r="N55" s="9">
        <f>SUM(B56:M56)</f>
        <v>2750.2</v>
      </c>
      <c r="O55" s="65">
        <v>1</v>
      </c>
      <c r="P55" s="65">
        <v>1</v>
      </c>
      <c r="Q55" s="65">
        <v>5</v>
      </c>
      <c r="R55" s="65">
        <v>6</v>
      </c>
      <c r="S55" s="65">
        <v>6</v>
      </c>
      <c r="T55" s="65">
        <v>2</v>
      </c>
      <c r="U55" s="65">
        <v>3</v>
      </c>
      <c r="V55" s="65">
        <v>6</v>
      </c>
      <c r="W55" s="65">
        <v>2</v>
      </c>
      <c r="X55" s="65">
        <v>2</v>
      </c>
      <c r="Y55" s="65">
        <v>1</v>
      </c>
      <c r="Z55" s="65">
        <v>2</v>
      </c>
      <c r="AA55" s="65">
        <v>7143.4299999999994</v>
      </c>
      <c r="AB55" s="9"/>
      <c r="AC55" s="9"/>
    </row>
    <row r="56" spans="1:29" s="12" customFormat="1" ht="16.5" customHeight="1" x14ac:dyDescent="0.2">
      <c r="A56" s="11" t="s">
        <v>51</v>
      </c>
      <c r="B56" s="9">
        <f>ENERO!$I$8</f>
        <v>591.04999999999995</v>
      </c>
      <c r="C56" s="9">
        <f>FEBRERO!$I$8</f>
        <v>575.15</v>
      </c>
      <c r="D56" s="9">
        <f>MARZO!$I$8</f>
        <v>558.1</v>
      </c>
      <c r="E56" s="9">
        <f>ABRIL!$I$8</f>
        <v>523.45000000000005</v>
      </c>
      <c r="F56" s="9">
        <f>MAYO!$I$8</f>
        <v>502.45</v>
      </c>
      <c r="G56" s="9">
        <f>JUNIO!$I$8</f>
        <v>0</v>
      </c>
      <c r="H56" s="9">
        <f>JULIO!$I$8</f>
        <v>0</v>
      </c>
      <c r="I56" s="9">
        <f>AGOSTO!$I$8</f>
        <v>0</v>
      </c>
      <c r="J56" s="9">
        <f>SEPTIEMBRE!$I$8</f>
        <v>0</v>
      </c>
      <c r="K56" s="9">
        <f>OCTUBRE!$I$8</f>
        <v>0</v>
      </c>
      <c r="L56" s="9">
        <f>NOVIEMBRE!$I$8</f>
        <v>0</v>
      </c>
      <c r="M56" s="9">
        <f>DICIEMBRE!$I$8</f>
        <v>0</v>
      </c>
      <c r="N56" s="9">
        <f>SUM(B56:M56)</f>
        <v>2750.2</v>
      </c>
      <c r="O56" s="65">
        <v>218.25</v>
      </c>
      <c r="P56" s="65">
        <v>210.3</v>
      </c>
      <c r="Q56" s="65">
        <v>585.25</v>
      </c>
      <c r="R56" s="65">
        <v>424.65</v>
      </c>
      <c r="S56" s="65">
        <v>377.85</v>
      </c>
      <c r="T56" s="65">
        <v>326</v>
      </c>
      <c r="U56" s="65">
        <v>326</v>
      </c>
      <c r="V56" s="65">
        <v>346.7</v>
      </c>
      <c r="W56" s="65">
        <v>2798.78</v>
      </c>
      <c r="X56" s="65">
        <v>331.65</v>
      </c>
      <c r="Y56" s="65">
        <v>599</v>
      </c>
      <c r="Z56" s="65">
        <v>599</v>
      </c>
      <c r="AA56" s="65">
        <v>7143.4299999999994</v>
      </c>
      <c r="AB56" s="9"/>
    </row>
    <row r="57" spans="1:29" s="9" customFormat="1" ht="16.5" hidden="1" customHeight="1" x14ac:dyDescent="0.2">
      <c r="A57" s="13" t="s">
        <v>96</v>
      </c>
      <c r="B57" s="9">
        <f>ENERO!$H$8</f>
        <v>24</v>
      </c>
      <c r="C57" s="9">
        <f>FEBRERO!$H$8</f>
        <v>22</v>
      </c>
      <c r="D57" s="9">
        <f>MARZO!$H$8</f>
        <v>20</v>
      </c>
      <c r="E57" s="9">
        <f>ABRIL!$H$8</f>
        <v>17</v>
      </c>
      <c r="F57" s="9">
        <f>MAYO!$H$8</f>
        <v>13</v>
      </c>
      <c r="G57" s="9">
        <f>JUNIO!$H$8</f>
        <v>0</v>
      </c>
      <c r="H57" s="9">
        <f>JULIO!$H$8</f>
        <v>0</v>
      </c>
      <c r="I57" s="9">
        <f>AGOSTO!$H$8</f>
        <v>0</v>
      </c>
      <c r="J57" s="9">
        <f>SEPTIEMBRE!$H$7</f>
        <v>0</v>
      </c>
      <c r="K57" s="9">
        <f>OCTUBRE!$H$8</f>
        <v>0</v>
      </c>
      <c r="L57" s="9">
        <f>NOVIEMBRE!$H$8</f>
        <v>0</v>
      </c>
      <c r="M57" s="9">
        <f>DICIEMBRE!$H$8</f>
        <v>0</v>
      </c>
      <c r="N57" s="9">
        <f>SUM(B57:M57)</f>
        <v>96</v>
      </c>
      <c r="O57" s="65">
        <v>14</v>
      </c>
      <c r="P57" s="65">
        <v>13</v>
      </c>
      <c r="Q57" s="65">
        <v>23</v>
      </c>
      <c r="R57" s="65">
        <v>17</v>
      </c>
      <c r="S57" s="65">
        <v>14</v>
      </c>
      <c r="T57" s="65">
        <v>11</v>
      </c>
      <c r="U57" s="65">
        <v>11</v>
      </c>
      <c r="V57" s="65">
        <v>13</v>
      </c>
      <c r="W57" s="65">
        <v>390</v>
      </c>
      <c r="X57" s="65">
        <v>12</v>
      </c>
      <c r="Y57" s="65">
        <v>25</v>
      </c>
      <c r="Z57" s="65">
        <v>25</v>
      </c>
      <c r="AA57" s="65">
        <v>568</v>
      </c>
    </row>
    <row r="58" spans="1:29" s="12" customFormat="1" ht="16.5" hidden="1" customHeight="1" x14ac:dyDescent="0.2">
      <c r="A58" s="11" t="s">
        <v>1</v>
      </c>
      <c r="B58" s="9">
        <f>ENERO!$E$8</f>
        <v>10.25</v>
      </c>
      <c r="C58" s="9">
        <f>FEBRERO!$E$8</f>
        <v>11.13</v>
      </c>
      <c r="D58" s="9">
        <f>MARZO!$E$8</f>
        <v>24.91</v>
      </c>
      <c r="E58" s="9">
        <f>ABRIL!$E$8</f>
        <v>30.16</v>
      </c>
      <c r="F58" s="9">
        <f>MAYO!$E$8</f>
        <v>40.89</v>
      </c>
      <c r="G58" s="9">
        <f>JUNIO!$E$8</f>
        <v>0</v>
      </c>
      <c r="H58" s="9">
        <f>JULIO!$E$8</f>
        <v>0</v>
      </c>
      <c r="I58" s="9">
        <f>AGOSTO!$E$8</f>
        <v>0</v>
      </c>
      <c r="J58" s="9">
        <f>SEPTIEMBRE!$E$8</f>
        <v>0</v>
      </c>
      <c r="K58" s="9">
        <f>OCTUBRE!$E$8</f>
        <v>0</v>
      </c>
      <c r="L58" s="9">
        <f>NOVIEMBRE!$E$8</f>
        <v>0</v>
      </c>
      <c r="M58" s="9">
        <f>DICIEMBRE!$E$8</f>
        <v>0</v>
      </c>
      <c r="N58" s="9">
        <f>SUM(B58:M58)</f>
        <v>117.34</v>
      </c>
      <c r="O58" s="65">
        <v>24.33</v>
      </c>
      <c r="P58" s="65">
        <v>5.57</v>
      </c>
      <c r="Q58" s="65">
        <v>60.63</v>
      </c>
      <c r="R58" s="65">
        <v>95.03</v>
      </c>
      <c r="S58" s="65">
        <v>50.81</v>
      </c>
      <c r="T58" s="65">
        <v>11.13</v>
      </c>
      <c r="U58" s="65">
        <v>29.91</v>
      </c>
      <c r="V58" s="65">
        <v>91.95</v>
      </c>
      <c r="W58" s="65">
        <v>13.86</v>
      </c>
      <c r="X58" s="65">
        <v>32.28</v>
      </c>
      <c r="Y58" s="65">
        <v>5.57</v>
      </c>
      <c r="Z58" s="65">
        <v>18.87</v>
      </c>
      <c r="AA58" s="65">
        <v>439.94</v>
      </c>
      <c r="AB58" s="9"/>
    </row>
    <row r="59" spans="1:29" s="12" customFormat="1" ht="16.5" customHeight="1" x14ac:dyDescent="0.2">
      <c r="A59" s="11" t="s">
        <v>53</v>
      </c>
      <c r="B59" s="46">
        <f>IFERROR(+B56/(B54/(30.4166666666667)),"")</f>
        <v>1256.3082343349652</v>
      </c>
      <c r="C59" s="46">
        <f t="shared" ref="C59:N59" si="10">IFERROR(+C56/(C54/(30.4166666666667)),"")</f>
        <v>1100.2607442348019</v>
      </c>
      <c r="D59" s="46">
        <f t="shared" si="10"/>
        <v>474.17714152700245</v>
      </c>
      <c r="E59" s="46">
        <f t="shared" si="10"/>
        <v>368.55565200617326</v>
      </c>
      <c r="F59" s="46">
        <f t="shared" si="10"/>
        <v>261.24537037037067</v>
      </c>
      <c r="G59" s="46" t="str">
        <f t="shared" si="10"/>
        <v/>
      </c>
      <c r="H59" s="46" t="str">
        <f t="shared" si="10"/>
        <v/>
      </c>
      <c r="I59" s="46" t="str">
        <f t="shared" si="10"/>
        <v/>
      </c>
      <c r="J59" s="46" t="str">
        <f t="shared" si="10"/>
        <v/>
      </c>
      <c r="K59" s="46" t="str">
        <f t="shared" si="10"/>
        <v/>
      </c>
      <c r="L59" s="46" t="str">
        <f t="shared" si="10"/>
        <v/>
      </c>
      <c r="M59" s="46" t="str">
        <f t="shared" si="10"/>
        <v/>
      </c>
      <c r="N59" s="46">
        <f t="shared" si="10"/>
        <v>498.789080356966</v>
      </c>
      <c r="O59" s="66">
        <v>198.16231343283604</v>
      </c>
      <c r="P59" s="65">
        <v>804.60691823899458</v>
      </c>
      <c r="Q59" s="65">
        <v>198.45433853586047</v>
      </c>
      <c r="R59" s="65">
        <v>97.963120970800261</v>
      </c>
      <c r="S59" s="65">
        <v>146.96851023017919</v>
      </c>
      <c r="T59" s="65">
        <v>692.93035173538397</v>
      </c>
      <c r="U59" s="65">
        <v>253.86158047448396</v>
      </c>
      <c r="V59" s="65">
        <v>82.129737798546287</v>
      </c>
      <c r="W59" s="65">
        <v>4796.0314553990665</v>
      </c>
      <c r="X59" s="65">
        <v>217.87661987041059</v>
      </c>
      <c r="Y59" s="65">
        <v>2864.7143605870051</v>
      </c>
      <c r="Z59" s="65">
        <v>669.83762254902035</v>
      </c>
      <c r="AA59" s="66">
        <v>350.12299649790009</v>
      </c>
      <c r="AB59" s="9"/>
    </row>
    <row r="60" spans="1:29" s="12" customFormat="1" ht="15" customHeight="1" x14ac:dyDescent="0.2">
      <c r="A60" s="11" t="s">
        <v>48</v>
      </c>
      <c r="B60" s="47">
        <f>IFERROR((B54-B58)*100/B54,"")</f>
        <v>28.371767994409506</v>
      </c>
      <c r="C60" s="47">
        <f t="shared" ref="C60:N60" si="11">IFERROR((C54-C58)*100/C54,"")</f>
        <v>29.999999999999996</v>
      </c>
      <c r="D60" s="47">
        <f t="shared" si="11"/>
        <v>30.418994413407816</v>
      </c>
      <c r="E60" s="47">
        <f t="shared" si="11"/>
        <v>30.185185185185187</v>
      </c>
      <c r="F60" s="47">
        <f t="shared" si="11"/>
        <v>30.102564102564102</v>
      </c>
      <c r="G60" s="47" t="str">
        <f t="shared" si="11"/>
        <v/>
      </c>
      <c r="H60" s="47" t="str">
        <f t="shared" si="11"/>
        <v/>
      </c>
      <c r="I60" s="47" t="str">
        <f t="shared" si="11"/>
        <v/>
      </c>
      <c r="J60" s="47" t="str">
        <f t="shared" si="11"/>
        <v/>
      </c>
      <c r="K60" s="47" t="str">
        <f t="shared" si="11"/>
        <v/>
      </c>
      <c r="L60" s="47" t="str">
        <f t="shared" si="11"/>
        <v/>
      </c>
      <c r="M60" s="47" t="str">
        <f t="shared" si="11"/>
        <v/>
      </c>
      <c r="N60" s="47">
        <f t="shared" si="11"/>
        <v>30.03398723987835</v>
      </c>
      <c r="O60" s="65">
        <v>27.373134328358216</v>
      </c>
      <c r="P60" s="65">
        <v>29.937106918238992</v>
      </c>
      <c r="Q60" s="65">
        <v>32.408026755852845</v>
      </c>
      <c r="R60" s="65">
        <v>27.92567311338642</v>
      </c>
      <c r="S60" s="65">
        <v>35.025575447570333</v>
      </c>
      <c r="T60" s="65">
        <v>22.222222222222221</v>
      </c>
      <c r="U60" s="65">
        <v>23.425499231950848</v>
      </c>
      <c r="V60" s="65">
        <v>28.387850467289724</v>
      </c>
      <c r="W60" s="65">
        <v>21.915492957746483</v>
      </c>
      <c r="X60" s="65">
        <v>30.280777537796968</v>
      </c>
      <c r="Y60" s="65">
        <v>12.421383647798741</v>
      </c>
      <c r="Z60" s="65">
        <v>30.624999999999993</v>
      </c>
      <c r="AA60" s="67">
        <v>29.108253569241683</v>
      </c>
      <c r="AB60" s="9"/>
    </row>
    <row r="61" spans="1:29" s="12" customFormat="1" ht="16.5" hidden="1" customHeight="1" x14ac:dyDescent="0.2">
      <c r="A61" s="11" t="s">
        <v>49</v>
      </c>
      <c r="B61" s="14" t="e">
        <f>(SUM($B55:B55)/+SUM(#REF!)-1)</f>
        <v>#REF!</v>
      </c>
      <c r="C61" s="14" t="e">
        <f>(SUM($B55:C55)/+SUM(#REF!)-1)</f>
        <v>#REF!</v>
      </c>
      <c r="D61" s="14" t="e">
        <f>(SUM($B55:D55)/+SUM(#REF!)-1)</f>
        <v>#REF!</v>
      </c>
      <c r="E61" s="14" t="e">
        <f>(SUM($B55:E55)/+SUM(#REF!)-1)</f>
        <v>#REF!</v>
      </c>
      <c r="F61" s="14" t="e">
        <f>(SUM($B55:F55)/+SUM(#REF!)-1)</f>
        <v>#REF!</v>
      </c>
      <c r="G61" s="14" t="e">
        <f>(SUM($B55:G55)/+SUM(#REF!)-1)</f>
        <v>#REF!</v>
      </c>
      <c r="H61" s="14" t="e">
        <f>(SUM($B55:H55)/+SUM(#REF!)-1)</f>
        <v>#REF!</v>
      </c>
      <c r="I61" s="14" t="e">
        <f>(SUM($B55:I55)/+SUM(#REF!)-1)</f>
        <v>#REF!</v>
      </c>
      <c r="J61" s="14" t="e">
        <f>(SUM($B55:J55)/+SUM(#REF!)-1)</f>
        <v>#REF!</v>
      </c>
      <c r="K61" s="14" t="e">
        <f>(SUM($B55:K55)/+SUM(#REF!)-1)</f>
        <v>#REF!</v>
      </c>
      <c r="L61" s="14" t="e">
        <f>(SUM($B55:L55)/+SUM(#REF!)-1)</f>
        <v>#REF!</v>
      </c>
      <c r="M61" s="14" t="e">
        <f>(SUM($B55:M55)/+SUM(#REF!)-1)</f>
        <v>#REF!</v>
      </c>
      <c r="N61" s="14"/>
      <c r="O61" s="68" t="e">
        <v>#REF!</v>
      </c>
      <c r="P61" s="68" t="e">
        <v>#REF!</v>
      </c>
      <c r="Q61" s="68" t="e">
        <v>#REF!</v>
      </c>
      <c r="R61" s="68" t="e">
        <v>#REF!</v>
      </c>
      <c r="S61" s="68" t="e">
        <v>#REF!</v>
      </c>
      <c r="T61" s="68" t="e">
        <v>#REF!</v>
      </c>
      <c r="U61" s="68" t="e">
        <v>#REF!</v>
      </c>
      <c r="V61" s="68" t="e">
        <v>#REF!</v>
      </c>
      <c r="W61" s="68" t="e">
        <v>#REF!</v>
      </c>
      <c r="X61" s="68" t="e">
        <v>#REF!</v>
      </c>
      <c r="Y61" s="68" t="e">
        <v>#REF!</v>
      </c>
      <c r="Z61" s="68" t="e">
        <v>#REF!</v>
      </c>
      <c r="AA61" s="68"/>
      <c r="AB61" s="9"/>
    </row>
    <row r="62" spans="1:29" s="12" customFormat="1" ht="16.5" hidden="1" customHeight="1" x14ac:dyDescent="0.2">
      <c r="A62" s="11" t="s">
        <v>50</v>
      </c>
      <c r="B62" s="14" t="e">
        <f>(SUM($B54:B54)/+SUM(#REF!)-1)</f>
        <v>#REF!</v>
      </c>
      <c r="C62" s="14" t="e">
        <f>(SUM($B54:C54)/+SUM(#REF!)-1)</f>
        <v>#REF!</v>
      </c>
      <c r="D62" s="14" t="e">
        <f>(SUM($B54:D54)/+SUM(#REF!)-1)</f>
        <v>#REF!</v>
      </c>
      <c r="E62" s="14" t="e">
        <f>(SUM($B54:E54)/+SUM(#REF!)-1)</f>
        <v>#REF!</v>
      </c>
      <c r="F62" s="14" t="e">
        <f>(SUM($B54:F54)/+SUM(#REF!)-1)</f>
        <v>#REF!</v>
      </c>
      <c r="G62" s="14" t="e">
        <f>(SUM($B54:G54)/+SUM(#REF!)-1)</f>
        <v>#REF!</v>
      </c>
      <c r="H62" s="14" t="e">
        <f>(SUM($B54:H54)/+SUM(#REF!)-1)</f>
        <v>#REF!</v>
      </c>
      <c r="I62" s="14" t="e">
        <f>(SUM($B54:I54)/+SUM(#REF!)-1)</f>
        <v>#REF!</v>
      </c>
      <c r="J62" s="14" t="e">
        <f>(SUM($B54:J54)/+SUM(#REF!)-1)</f>
        <v>#REF!</v>
      </c>
      <c r="K62" s="14" t="e">
        <f>(SUM($B54:K54)/+SUM(#REF!)-1)</f>
        <v>#REF!</v>
      </c>
      <c r="L62" s="14" t="e">
        <f>(SUM($B54:L54)/+SUM(#REF!)-1)</f>
        <v>#REF!</v>
      </c>
      <c r="M62" s="14" t="e">
        <f>(SUM($B54:M54)/+SUM(#REF!)-1)</f>
        <v>#REF!</v>
      </c>
      <c r="N62" s="14"/>
      <c r="O62" s="68" t="e">
        <v>#REF!</v>
      </c>
      <c r="P62" s="68" t="e">
        <v>#REF!</v>
      </c>
      <c r="Q62" s="68" t="e">
        <v>#REF!</v>
      </c>
      <c r="R62" s="68" t="e">
        <v>#REF!</v>
      </c>
      <c r="S62" s="68" t="e">
        <v>#REF!</v>
      </c>
      <c r="T62" s="68" t="e">
        <v>#REF!</v>
      </c>
      <c r="U62" s="68" t="e">
        <v>#REF!</v>
      </c>
      <c r="V62" s="68" t="e">
        <v>#REF!</v>
      </c>
      <c r="W62" s="68" t="e">
        <v>#REF!</v>
      </c>
      <c r="X62" s="68" t="e">
        <v>#REF!</v>
      </c>
      <c r="Y62" s="68" t="e">
        <v>#REF!</v>
      </c>
      <c r="Z62" s="68" t="e">
        <v>#REF!</v>
      </c>
      <c r="AA62" s="68"/>
      <c r="AB62" s="9"/>
    </row>
    <row r="63" spans="1:29" s="5" customFormat="1" ht="21.75" customHeight="1" x14ac:dyDescent="0.2">
      <c r="A63" s="10" t="s">
        <v>31</v>
      </c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9"/>
    </row>
    <row r="64" spans="1:29" s="12" customFormat="1" ht="16.5" customHeight="1" x14ac:dyDescent="0.2">
      <c r="A64" s="11" t="s">
        <v>3</v>
      </c>
      <c r="B64" s="9">
        <f>ENERO!$D$9</f>
        <v>317.66000000000003</v>
      </c>
      <c r="C64" s="9">
        <f>FEBRERO!$D$9</f>
        <v>198.91</v>
      </c>
      <c r="D64" s="9">
        <f>MARZO!$D$9</f>
        <v>169.36</v>
      </c>
      <c r="E64" s="9">
        <f>ABRIL!$D$9</f>
        <v>351.61</v>
      </c>
      <c r="F64" s="9">
        <f>MAYO!$D$9</f>
        <v>571.01</v>
      </c>
      <c r="G64" s="9">
        <f>JUNIO!$D$9</f>
        <v>0</v>
      </c>
      <c r="H64" s="9">
        <f>JULIO!$D$9</f>
        <v>0</v>
      </c>
      <c r="I64" s="9">
        <f>AGOSTO!$D$9</f>
        <v>0</v>
      </c>
      <c r="J64" s="9">
        <f>SEPTIEMBRE!$D$9</f>
        <v>0</v>
      </c>
      <c r="K64" s="9">
        <f>OCTUBRE!$D$9</f>
        <v>0</v>
      </c>
      <c r="L64" s="9">
        <f>NOVIEMBRE!$D$9</f>
        <v>0</v>
      </c>
      <c r="M64" s="9">
        <f>DICIEMBRE!$D$9</f>
        <v>0</v>
      </c>
      <c r="N64" s="9">
        <f>SUM(B64:M64)</f>
        <v>1608.55</v>
      </c>
      <c r="O64" s="65">
        <v>212.49</v>
      </c>
      <c r="P64" s="65">
        <v>202.2</v>
      </c>
      <c r="Q64" s="65">
        <v>199.43</v>
      </c>
      <c r="R64" s="65">
        <v>35.4</v>
      </c>
      <c r="S64" s="65">
        <v>197.75</v>
      </c>
      <c r="T64" s="65">
        <v>348.42</v>
      </c>
      <c r="U64" s="65">
        <v>225.37</v>
      </c>
      <c r="V64" s="65">
        <v>399.05</v>
      </c>
      <c r="W64" s="65">
        <v>233.35</v>
      </c>
      <c r="X64" s="65">
        <v>447.65</v>
      </c>
      <c r="Y64" s="65">
        <v>296.25</v>
      </c>
      <c r="Z64" s="65">
        <v>268.11</v>
      </c>
      <c r="AA64" s="65">
        <v>3065.4700000000003</v>
      </c>
      <c r="AB64" s="9"/>
      <c r="AC64" s="9"/>
    </row>
    <row r="65" spans="1:29" s="12" customFormat="1" ht="16.5" customHeight="1" x14ac:dyDescent="0.2">
      <c r="A65" s="12" t="s">
        <v>4</v>
      </c>
      <c r="B65" s="9">
        <f>ENERO!$C$9</f>
        <v>26</v>
      </c>
      <c r="C65" s="9">
        <f>FEBRERO!$C$9</f>
        <v>20</v>
      </c>
      <c r="D65" s="9">
        <f>MARZO!$C$9</f>
        <v>15</v>
      </c>
      <c r="E65" s="9">
        <f>ABRIL!$C$9</f>
        <v>27</v>
      </c>
      <c r="F65" s="9">
        <f>MAYO!$C$9</f>
        <v>33</v>
      </c>
      <c r="G65" s="9">
        <f>JUNIO!$C$9</f>
        <v>0</v>
      </c>
      <c r="H65" s="9">
        <f>JULIO!$C$9</f>
        <v>0</v>
      </c>
      <c r="I65" s="9">
        <f>AGOSTO!$C$9</f>
        <v>0</v>
      </c>
      <c r="J65" s="9">
        <f>SEPTIEMBRE!$C$9</f>
        <v>0</v>
      </c>
      <c r="K65" s="9">
        <f>OCTUBRE!$C$9</f>
        <v>0</v>
      </c>
      <c r="L65" s="9">
        <f>NOVIEMBRE!$C$9</f>
        <v>0</v>
      </c>
      <c r="M65" s="9">
        <f>DICIEMBRE!$C$9</f>
        <v>0</v>
      </c>
      <c r="N65" s="9">
        <f>SUM(B65:M65)</f>
        <v>121</v>
      </c>
      <c r="O65" s="65">
        <v>21</v>
      </c>
      <c r="P65" s="65">
        <v>18</v>
      </c>
      <c r="Q65" s="65">
        <v>21</v>
      </c>
      <c r="R65" s="65">
        <v>8</v>
      </c>
      <c r="S65" s="65">
        <v>17</v>
      </c>
      <c r="T65" s="65">
        <v>25</v>
      </c>
      <c r="U65" s="65">
        <v>16</v>
      </c>
      <c r="V65" s="65">
        <v>29</v>
      </c>
      <c r="W65" s="65">
        <v>20</v>
      </c>
      <c r="X65" s="65">
        <v>35</v>
      </c>
      <c r="Y65" s="65">
        <v>18</v>
      </c>
      <c r="Z65" s="65">
        <v>22</v>
      </c>
      <c r="AA65" s="65">
        <v>250</v>
      </c>
      <c r="AB65" s="9"/>
      <c r="AC65" s="9"/>
    </row>
    <row r="66" spans="1:29" s="12" customFormat="1" ht="16.5" customHeight="1" x14ac:dyDescent="0.2">
      <c r="A66" s="11" t="s">
        <v>51</v>
      </c>
      <c r="B66" s="9">
        <f>ENERO!$I$9</f>
        <v>1160.7</v>
      </c>
      <c r="C66" s="9">
        <f>FEBRERO!$I$9</f>
        <v>1074.1500000000001</v>
      </c>
      <c r="D66" s="9">
        <f>MARZO!$I$9</f>
        <v>926.4</v>
      </c>
      <c r="E66" s="9">
        <f>ABRIL!$I$9</f>
        <v>654.35</v>
      </c>
      <c r="F66" s="9">
        <f>MAYO!$I$9</f>
        <v>1218.6500000000001</v>
      </c>
      <c r="G66" s="9">
        <f>JUNIO!$I$9</f>
        <v>0</v>
      </c>
      <c r="H66" s="9">
        <f>JULIO!$I$9</f>
        <v>0</v>
      </c>
      <c r="I66" s="9">
        <f>AGOSTO!$I$9</f>
        <v>0</v>
      </c>
      <c r="J66" s="9">
        <f>SEPTIEMBRE!$I$9</f>
        <v>0</v>
      </c>
      <c r="K66" s="9">
        <f>OCTUBRE!$I$9</f>
        <v>0</v>
      </c>
      <c r="L66" s="9">
        <f>NOVIEMBRE!$I$9</f>
        <v>0</v>
      </c>
      <c r="M66" s="9">
        <f>DICIEMBRE!$I$9</f>
        <v>0</v>
      </c>
      <c r="N66" s="9">
        <f>SUM(B66:M66)</f>
        <v>5034.25</v>
      </c>
      <c r="O66" s="65">
        <v>1455.45</v>
      </c>
      <c r="P66" s="65">
        <v>1365.35</v>
      </c>
      <c r="Q66" s="65">
        <v>1285.6500000000001</v>
      </c>
      <c r="R66" s="65">
        <v>1263.55</v>
      </c>
      <c r="S66" s="65">
        <v>1062.7</v>
      </c>
      <c r="T66" s="65">
        <v>773.65</v>
      </c>
      <c r="U66" s="65">
        <v>621.4</v>
      </c>
      <c r="V66" s="65">
        <v>388.8</v>
      </c>
      <c r="W66" s="65">
        <v>335.2</v>
      </c>
      <c r="X66" s="65">
        <v>994.15</v>
      </c>
      <c r="Y66" s="65">
        <v>889</v>
      </c>
      <c r="Z66" s="65">
        <v>1473.85</v>
      </c>
      <c r="AA66" s="65">
        <v>11908.75</v>
      </c>
      <c r="AB66" s="9"/>
    </row>
    <row r="67" spans="1:29" s="9" customFormat="1" ht="16.5" hidden="1" customHeight="1" x14ac:dyDescent="0.2">
      <c r="A67" s="13" t="s">
        <v>96</v>
      </c>
      <c r="B67" s="9">
        <f>ENERO!$H$9</f>
        <v>92</v>
      </c>
      <c r="C67" s="9">
        <f>FEBRERO!$H$9</f>
        <v>87</v>
      </c>
      <c r="D67" s="9">
        <f>MARZO!$H$9</f>
        <v>79</v>
      </c>
      <c r="E67" s="9">
        <f>ABRIL!$H$9</f>
        <v>61</v>
      </c>
      <c r="F67" s="9">
        <f>MAYO!$H$9</f>
        <v>94</v>
      </c>
      <c r="G67" s="9">
        <f>JUNIO!$H$9</f>
        <v>0</v>
      </c>
      <c r="H67" s="9">
        <f>JULIO!$H$9</f>
        <v>0</v>
      </c>
      <c r="I67" s="9">
        <f>AGOSTO!$H$9</f>
        <v>0</v>
      </c>
      <c r="J67" s="9">
        <f>SEPTIEMBRE!$H$8</f>
        <v>0</v>
      </c>
      <c r="K67" s="9">
        <f>OCTUBRE!$H$9</f>
        <v>0</v>
      </c>
      <c r="L67" s="9">
        <f>NOVIEMBRE!$H$9</f>
        <v>0</v>
      </c>
      <c r="M67" s="9">
        <f>DICIEMBRE!$H$9</f>
        <v>0</v>
      </c>
      <c r="N67" s="9">
        <f>SUM(B67:M67)</f>
        <v>413</v>
      </c>
      <c r="O67" s="65">
        <v>123</v>
      </c>
      <c r="P67" s="65">
        <v>118</v>
      </c>
      <c r="Q67" s="65">
        <v>113</v>
      </c>
      <c r="R67" s="65">
        <v>108</v>
      </c>
      <c r="S67" s="65">
        <v>94</v>
      </c>
      <c r="T67" s="65">
        <v>76</v>
      </c>
      <c r="U67" s="65">
        <v>65</v>
      </c>
      <c r="V67" s="65">
        <v>52</v>
      </c>
      <c r="W67" s="65">
        <v>12</v>
      </c>
      <c r="X67" s="65">
        <v>74</v>
      </c>
      <c r="Y67" s="65">
        <v>77</v>
      </c>
      <c r="Z67" s="65">
        <v>116</v>
      </c>
      <c r="AA67" s="65">
        <v>1028</v>
      </c>
    </row>
    <row r="68" spans="1:29" s="12" customFormat="1" ht="16.5" hidden="1" customHeight="1" x14ac:dyDescent="0.2">
      <c r="A68" s="11" t="s">
        <v>1</v>
      </c>
      <c r="B68" s="9">
        <f>ENERO!$E$9</f>
        <v>267.06</v>
      </c>
      <c r="C68" s="9">
        <f>FEBRERO!$E$9</f>
        <v>157.76</v>
      </c>
      <c r="D68" s="9">
        <f>MARZO!$E$9</f>
        <v>140.13999999999999</v>
      </c>
      <c r="E68" s="9">
        <f>ABRIL!$E$9</f>
        <v>291.56</v>
      </c>
      <c r="F68" s="9">
        <f>MAYO!$E$9</f>
        <v>494.84</v>
      </c>
      <c r="G68" s="9">
        <f>JUNIO!$E$9</f>
        <v>0</v>
      </c>
      <c r="H68" s="9">
        <f>JULIO!$E$9</f>
        <v>0</v>
      </c>
      <c r="I68" s="9">
        <f>AGOSTO!$E$9</f>
        <v>0</v>
      </c>
      <c r="J68" s="9">
        <f>SEPTIEMBRE!$E$9</f>
        <v>0</v>
      </c>
      <c r="K68" s="9">
        <f>OCTUBRE!$E$9</f>
        <v>0</v>
      </c>
      <c r="L68" s="9">
        <f>NOVIEMBRE!$E$9</f>
        <v>0</v>
      </c>
      <c r="M68" s="9">
        <f>DICIEMBRE!$E$9</f>
        <v>0</v>
      </c>
      <c r="N68" s="9">
        <f>SUM(B68:M68)</f>
        <v>1351.36</v>
      </c>
      <c r="O68" s="65">
        <v>176.65</v>
      </c>
      <c r="P68" s="65">
        <v>163.15</v>
      </c>
      <c r="Q68" s="65">
        <v>169.15</v>
      </c>
      <c r="R68" s="65">
        <v>25.24</v>
      </c>
      <c r="S68" s="65">
        <v>180.59</v>
      </c>
      <c r="T68" s="65">
        <v>375.37</v>
      </c>
      <c r="U68" s="65">
        <v>189.01</v>
      </c>
      <c r="V68" s="65">
        <v>353.45</v>
      </c>
      <c r="W68" s="65">
        <v>197.79</v>
      </c>
      <c r="X68" s="65">
        <v>336.44</v>
      </c>
      <c r="Y68" s="65">
        <v>217.44</v>
      </c>
      <c r="Z68" s="65">
        <v>233.55</v>
      </c>
      <c r="AA68" s="65">
        <v>2617.8300000000004</v>
      </c>
      <c r="AB68" s="9"/>
    </row>
    <row r="69" spans="1:29" s="12" customFormat="1" ht="16.5" customHeight="1" x14ac:dyDescent="0.2">
      <c r="A69" s="11" t="s">
        <v>53</v>
      </c>
      <c r="B69" s="46">
        <f>IFERROR(+B66/(B64/(30.4166666666667)),"")</f>
        <v>111.13966190266335</v>
      </c>
      <c r="C69" s="46">
        <f t="shared" ref="C69:N69" si="12">IFERROR(+C66/(C64/(30.4166666666667)),"")</f>
        <v>164.25550500226254</v>
      </c>
      <c r="D69" s="46">
        <f t="shared" si="12"/>
        <v>166.37931034482776</v>
      </c>
      <c r="E69" s="46">
        <f t="shared" si="12"/>
        <v>56.605744527554265</v>
      </c>
      <c r="F69" s="46">
        <f t="shared" si="12"/>
        <v>64.915274396829091</v>
      </c>
      <c r="G69" s="46" t="str">
        <f t="shared" si="12"/>
        <v/>
      </c>
      <c r="H69" s="46" t="str">
        <f t="shared" si="12"/>
        <v/>
      </c>
      <c r="I69" s="46" t="str">
        <f t="shared" si="12"/>
        <v/>
      </c>
      <c r="J69" s="46" t="str">
        <f t="shared" si="12"/>
        <v/>
      </c>
      <c r="K69" s="46" t="str">
        <f t="shared" si="12"/>
        <v/>
      </c>
      <c r="L69" s="46" t="str">
        <f t="shared" si="12"/>
        <v/>
      </c>
      <c r="M69" s="46" t="str">
        <f t="shared" si="12"/>
        <v/>
      </c>
      <c r="N69" s="46">
        <f t="shared" si="12"/>
        <v>95.194494524053866</v>
      </c>
      <c r="O69" s="66">
        <v>208.33892183161583</v>
      </c>
      <c r="P69" s="65">
        <v>205.38771430926499</v>
      </c>
      <c r="Q69" s="65">
        <v>196.08477912049361</v>
      </c>
      <c r="R69" s="65">
        <v>1085.6773775894551</v>
      </c>
      <c r="S69" s="65">
        <v>163.45785924989485</v>
      </c>
      <c r="T69" s="65">
        <v>67.538758299370571</v>
      </c>
      <c r="U69" s="65">
        <v>83.866160831817396</v>
      </c>
      <c r="V69" s="65">
        <v>29.635384037088116</v>
      </c>
      <c r="W69" s="65">
        <v>43.692593386186751</v>
      </c>
      <c r="X69" s="65">
        <v>67.549936706504411</v>
      </c>
      <c r="Y69" s="65">
        <v>91.275668073136529</v>
      </c>
      <c r="Z69" s="65">
        <v>167.20601307920896</v>
      </c>
      <c r="AA69" s="66">
        <v>118.16278716368683</v>
      </c>
      <c r="AB69" s="9"/>
    </row>
    <row r="70" spans="1:29" s="12" customFormat="1" ht="15" customHeight="1" x14ac:dyDescent="0.2">
      <c r="A70" s="11" t="s">
        <v>48</v>
      </c>
      <c r="B70" s="47">
        <f>IFERROR((B64-B68)*100/B64,"")</f>
        <v>15.928980671157847</v>
      </c>
      <c r="C70" s="47">
        <f t="shared" ref="C70:N70" si="13">IFERROR((C64-C68)*100/C64,"")</f>
        <v>20.687748227841741</v>
      </c>
      <c r="D70" s="47">
        <f t="shared" si="13"/>
        <v>17.253188474256039</v>
      </c>
      <c r="E70" s="47">
        <f t="shared" si="13"/>
        <v>17.078581382782062</v>
      </c>
      <c r="F70" s="47">
        <f t="shared" si="13"/>
        <v>13.339521199278474</v>
      </c>
      <c r="G70" s="47" t="str">
        <f t="shared" si="13"/>
        <v/>
      </c>
      <c r="H70" s="47" t="str">
        <f t="shared" si="13"/>
        <v/>
      </c>
      <c r="I70" s="47" t="str">
        <f t="shared" si="13"/>
        <v/>
      </c>
      <c r="J70" s="47" t="str">
        <f t="shared" si="13"/>
        <v/>
      </c>
      <c r="K70" s="47" t="str">
        <f t="shared" si="13"/>
        <v/>
      </c>
      <c r="L70" s="47" t="str">
        <f t="shared" si="13"/>
        <v/>
      </c>
      <c r="M70" s="47" t="str">
        <f t="shared" si="13"/>
        <v/>
      </c>
      <c r="N70" s="47">
        <f t="shared" si="13"/>
        <v>15.98893413322558</v>
      </c>
      <c r="O70" s="65">
        <v>16.866676078874303</v>
      </c>
      <c r="P70" s="65">
        <v>19.31256181998021</v>
      </c>
      <c r="Q70" s="65">
        <v>15.183272326129469</v>
      </c>
      <c r="R70" s="65">
        <v>28.700564971751415</v>
      </c>
      <c r="S70" s="65">
        <v>8.6776232616940554</v>
      </c>
      <c r="T70" s="65">
        <v>-7.7349176281499314</v>
      </c>
      <c r="U70" s="65">
        <v>16.133469405865917</v>
      </c>
      <c r="V70" s="65">
        <v>11.427139456208499</v>
      </c>
      <c r="W70" s="65">
        <v>15.238911506320978</v>
      </c>
      <c r="X70" s="65">
        <v>24.843069362224949</v>
      </c>
      <c r="Y70" s="65">
        <v>26.60253164556962</v>
      </c>
      <c r="Z70" s="65">
        <v>12.890231621349445</v>
      </c>
      <c r="AA70" s="67">
        <v>14.602654731574598</v>
      </c>
      <c r="AB70" s="9"/>
    </row>
    <row r="71" spans="1:29" s="12" customFormat="1" ht="16.5" hidden="1" customHeight="1" x14ac:dyDescent="0.2">
      <c r="A71" s="11" t="s">
        <v>49</v>
      </c>
      <c r="B71" s="14" t="e">
        <f>(SUM($B65:B65)/+SUM(#REF!)-1)</f>
        <v>#REF!</v>
      </c>
      <c r="C71" s="14" t="e">
        <f>(SUM($B65:C65)/+SUM(#REF!)-1)</f>
        <v>#REF!</v>
      </c>
      <c r="D71" s="14" t="e">
        <f>(SUM($B65:D65)/+SUM(#REF!)-1)</f>
        <v>#REF!</v>
      </c>
      <c r="E71" s="14" t="e">
        <f>(SUM($B65:E65)/+SUM(#REF!)-1)</f>
        <v>#REF!</v>
      </c>
      <c r="F71" s="14" t="e">
        <f>(SUM($B65:F65)/+SUM(#REF!)-1)</f>
        <v>#REF!</v>
      </c>
      <c r="G71" s="14" t="e">
        <f>(SUM($B65:G65)/+SUM(#REF!)-1)</f>
        <v>#REF!</v>
      </c>
      <c r="H71" s="14" t="e">
        <f>(SUM($B65:H65)/+SUM(#REF!)-1)</f>
        <v>#REF!</v>
      </c>
      <c r="I71" s="14" t="e">
        <f>(SUM($B65:I65)/+SUM(#REF!)-1)</f>
        <v>#REF!</v>
      </c>
      <c r="J71" s="14" t="e">
        <f>(SUM($B65:J65)/+SUM(#REF!)-1)</f>
        <v>#REF!</v>
      </c>
      <c r="K71" s="14" t="e">
        <f>(SUM($B65:K65)/+SUM(#REF!)-1)</f>
        <v>#REF!</v>
      </c>
      <c r="L71" s="14" t="e">
        <f>(SUM($B65:L65)/+SUM(#REF!)-1)</f>
        <v>#REF!</v>
      </c>
      <c r="M71" s="14" t="e">
        <f>(SUM($B65:M65)/+SUM(#REF!)-1)</f>
        <v>#REF!</v>
      </c>
      <c r="N71" s="14"/>
      <c r="O71" s="68" t="e">
        <v>#REF!</v>
      </c>
      <c r="P71" s="68" t="e">
        <v>#REF!</v>
      </c>
      <c r="Q71" s="68" t="e">
        <v>#REF!</v>
      </c>
      <c r="R71" s="68" t="e">
        <v>#REF!</v>
      </c>
      <c r="S71" s="68" t="e">
        <v>#REF!</v>
      </c>
      <c r="T71" s="68" t="e">
        <v>#REF!</v>
      </c>
      <c r="U71" s="68" t="e">
        <v>#REF!</v>
      </c>
      <c r="V71" s="68" t="e">
        <v>#REF!</v>
      </c>
      <c r="W71" s="68" t="e">
        <v>#REF!</v>
      </c>
      <c r="X71" s="68" t="e">
        <v>#REF!</v>
      </c>
      <c r="Y71" s="68" t="e">
        <v>#REF!</v>
      </c>
      <c r="Z71" s="68" t="e">
        <v>#REF!</v>
      </c>
      <c r="AA71" s="68"/>
      <c r="AB71" s="9"/>
    </row>
    <row r="72" spans="1:29" s="12" customFormat="1" ht="16.5" hidden="1" customHeight="1" x14ac:dyDescent="0.2">
      <c r="A72" s="11" t="s">
        <v>50</v>
      </c>
      <c r="B72" s="14" t="e">
        <f>(SUM($B64:B64)/+SUM(#REF!)-1)</f>
        <v>#REF!</v>
      </c>
      <c r="C72" s="14" t="e">
        <f>(SUM($B64:C64)/+SUM(#REF!)-1)</f>
        <v>#REF!</v>
      </c>
      <c r="D72" s="14" t="e">
        <f>(SUM($B64:D64)/+SUM(#REF!)-1)</f>
        <v>#REF!</v>
      </c>
      <c r="E72" s="14" t="e">
        <f>(SUM($B64:E64)/+SUM(#REF!)-1)</f>
        <v>#REF!</v>
      </c>
      <c r="F72" s="14" t="e">
        <f>(SUM($B64:F64)/+SUM(#REF!)-1)</f>
        <v>#REF!</v>
      </c>
      <c r="G72" s="14" t="e">
        <f>(SUM($B64:G64)/+SUM(#REF!)-1)</f>
        <v>#REF!</v>
      </c>
      <c r="H72" s="14" t="e">
        <f>(SUM($B64:H64)/+SUM(#REF!)-1)</f>
        <v>#REF!</v>
      </c>
      <c r="I72" s="14" t="e">
        <f>(SUM($B64:I64)/+SUM(#REF!)-1)</f>
        <v>#REF!</v>
      </c>
      <c r="J72" s="14" t="e">
        <f>(SUM($B64:J64)/+SUM(#REF!)-1)</f>
        <v>#REF!</v>
      </c>
      <c r="K72" s="14" t="e">
        <f>(SUM($B64:K64)/+SUM(#REF!)-1)</f>
        <v>#REF!</v>
      </c>
      <c r="L72" s="14" t="e">
        <f>(SUM($B64:L64)/+SUM(#REF!)-1)</f>
        <v>#REF!</v>
      </c>
      <c r="M72" s="14" t="e">
        <f>(SUM($B64:M64)/+SUM(#REF!)-1)</f>
        <v>#REF!</v>
      </c>
      <c r="N72" s="14"/>
      <c r="O72" s="68" t="e">
        <v>#REF!</v>
      </c>
      <c r="P72" s="68" t="e">
        <v>#REF!</v>
      </c>
      <c r="Q72" s="68" t="e">
        <v>#REF!</v>
      </c>
      <c r="R72" s="68" t="e">
        <v>#REF!</v>
      </c>
      <c r="S72" s="68" t="e">
        <v>#REF!</v>
      </c>
      <c r="T72" s="68" t="e">
        <v>#REF!</v>
      </c>
      <c r="U72" s="68" t="e">
        <v>#REF!</v>
      </c>
      <c r="V72" s="68" t="e">
        <v>#REF!</v>
      </c>
      <c r="W72" s="68" t="e">
        <v>#REF!</v>
      </c>
      <c r="X72" s="68" t="e">
        <v>#REF!</v>
      </c>
      <c r="Y72" s="68" t="e">
        <v>#REF!</v>
      </c>
      <c r="Z72" s="68" t="e">
        <v>#REF!</v>
      </c>
      <c r="AA72" s="68"/>
      <c r="AB72" s="9"/>
    </row>
    <row r="73" spans="1:29" s="5" customFormat="1" ht="21.75" customHeight="1" x14ac:dyDescent="0.2">
      <c r="A73" s="10" t="s">
        <v>32</v>
      </c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9"/>
    </row>
    <row r="74" spans="1:29" s="12" customFormat="1" ht="16.5" customHeight="1" x14ac:dyDescent="0.2">
      <c r="A74" s="11" t="s">
        <v>3</v>
      </c>
      <c r="B74" s="9">
        <f>ENERO!$D$10</f>
        <v>309.45</v>
      </c>
      <c r="C74" s="9">
        <f>FEBRERO!$D$10</f>
        <v>244.85</v>
      </c>
      <c r="D74" s="9">
        <f>MARZO!$D$10</f>
        <v>312.83</v>
      </c>
      <c r="E74" s="9">
        <f>ABRIL!$D$10</f>
        <v>229.99</v>
      </c>
      <c r="F74" s="9">
        <f>MAYO!$D$10</f>
        <v>194.63</v>
      </c>
      <c r="G74" s="9">
        <f>JUNIO!$D$10</f>
        <v>0</v>
      </c>
      <c r="H74" s="9">
        <f>JULIO!$D$10</f>
        <v>0</v>
      </c>
      <c r="I74" s="9">
        <f>AGOSTO!$D$10</f>
        <v>0</v>
      </c>
      <c r="J74" s="9">
        <f>SEPTIEMBRE!$D$10</f>
        <v>0</v>
      </c>
      <c r="K74" s="9">
        <f>OCTUBRE!$D$10</f>
        <v>0</v>
      </c>
      <c r="L74" s="9">
        <f>NOVIEMBRE!$D$10</f>
        <v>0</v>
      </c>
      <c r="M74" s="9">
        <f>DICIEMBRE!$D$10</f>
        <v>0</v>
      </c>
      <c r="N74" s="9">
        <f>SUM(B74:M74)</f>
        <v>1291.75</v>
      </c>
      <c r="O74" s="65">
        <v>348.2</v>
      </c>
      <c r="P74" s="65">
        <v>188.59</v>
      </c>
      <c r="Q74" s="65">
        <v>286.55</v>
      </c>
      <c r="R74" s="65">
        <v>78.75</v>
      </c>
      <c r="S74" s="65">
        <v>193.64</v>
      </c>
      <c r="T74" s="65">
        <v>182.12</v>
      </c>
      <c r="U74" s="65">
        <v>132.29</v>
      </c>
      <c r="V74" s="65">
        <v>201.86</v>
      </c>
      <c r="W74" s="65">
        <v>235.04</v>
      </c>
      <c r="X74" s="65">
        <v>278.01</v>
      </c>
      <c r="Y74" s="65">
        <v>304.88</v>
      </c>
      <c r="Z74" s="65">
        <v>355.97</v>
      </c>
      <c r="AA74" s="65">
        <v>2785.9000000000005</v>
      </c>
      <c r="AB74" s="9"/>
      <c r="AC74" s="9"/>
    </row>
    <row r="75" spans="1:29" s="12" customFormat="1" ht="16.5" customHeight="1" x14ac:dyDescent="0.2">
      <c r="A75" s="12" t="s">
        <v>4</v>
      </c>
      <c r="B75" s="9">
        <f>ENERO!$C$10</f>
        <v>33</v>
      </c>
      <c r="C75" s="9">
        <f>FEBRERO!$C$10</f>
        <v>25</v>
      </c>
      <c r="D75" s="9">
        <f>MARZO!$C$10</f>
        <v>34</v>
      </c>
      <c r="E75" s="9">
        <f>ABRIL!$C$10</f>
        <v>24</v>
      </c>
      <c r="F75" s="9">
        <f>MAYO!$C$10</f>
        <v>17</v>
      </c>
      <c r="G75" s="9">
        <f>JUNIO!$C$10</f>
        <v>0</v>
      </c>
      <c r="H75" s="9">
        <f>JULIO!$C$10</f>
        <v>0</v>
      </c>
      <c r="I75" s="9">
        <f>AGOSTO!$C$10</f>
        <v>0</v>
      </c>
      <c r="J75" s="9">
        <f>SEPTIEMBRE!$C$10</f>
        <v>0</v>
      </c>
      <c r="K75" s="9">
        <f>OCTUBRE!$C$10</f>
        <v>0</v>
      </c>
      <c r="L75" s="9">
        <f>NOVIEMBRE!$C$10</f>
        <v>0</v>
      </c>
      <c r="M75" s="9">
        <f>DICIEMBRE!$C$10</f>
        <v>0</v>
      </c>
      <c r="N75" s="9">
        <f>SUM(B75:M75)</f>
        <v>133</v>
      </c>
      <c r="O75" s="65">
        <v>41</v>
      </c>
      <c r="P75" s="65">
        <v>23</v>
      </c>
      <c r="Q75" s="65">
        <v>31</v>
      </c>
      <c r="R75" s="65">
        <v>7</v>
      </c>
      <c r="S75" s="65">
        <v>20</v>
      </c>
      <c r="T75" s="65">
        <v>19</v>
      </c>
      <c r="U75" s="65">
        <v>14</v>
      </c>
      <c r="V75" s="65">
        <v>19</v>
      </c>
      <c r="W75" s="65">
        <v>24</v>
      </c>
      <c r="X75" s="65">
        <v>26</v>
      </c>
      <c r="Y75" s="65">
        <v>32</v>
      </c>
      <c r="Z75" s="65">
        <v>35</v>
      </c>
      <c r="AA75" s="65">
        <v>291</v>
      </c>
      <c r="AB75" s="9"/>
      <c r="AC75" s="9"/>
    </row>
    <row r="76" spans="1:29" s="12" customFormat="1" ht="16.5" customHeight="1" x14ac:dyDescent="0.2">
      <c r="A76" s="11" t="s">
        <v>51</v>
      </c>
      <c r="B76" s="9">
        <f>ENERO!$I$10</f>
        <v>2552.6</v>
      </c>
      <c r="C76" s="9">
        <f>FEBRERO!$I$10</f>
        <v>2788.22</v>
      </c>
      <c r="D76" s="9">
        <f>MARZO!$I$10</f>
        <v>2464.63</v>
      </c>
      <c r="E76" s="9">
        <f>ABRIL!$I$10</f>
        <v>2313.11</v>
      </c>
      <c r="F76" s="9">
        <f>MAYO!$I$10</f>
        <v>2714.73</v>
      </c>
      <c r="G76" s="9">
        <f>JUNIO!$I$10</f>
        <v>0</v>
      </c>
      <c r="H76" s="9">
        <f>JULIO!$I$10</f>
        <v>0</v>
      </c>
      <c r="I76" s="9">
        <f>AGOSTO!$I$10</f>
        <v>0</v>
      </c>
      <c r="J76" s="9">
        <f>SEPTIEMBRE!$I$10</f>
        <v>0</v>
      </c>
      <c r="K76" s="9">
        <f>OCTUBRE!$I$10</f>
        <v>0</v>
      </c>
      <c r="L76" s="9">
        <f>NOVIEMBRE!$I$10</f>
        <v>0</v>
      </c>
      <c r="M76" s="9">
        <f>DICIEMBRE!$I$10</f>
        <v>0</v>
      </c>
      <c r="N76" s="9">
        <f>SUM(B76:M76)</f>
        <v>12833.289999999999</v>
      </c>
      <c r="O76" s="65">
        <v>1085.93</v>
      </c>
      <c r="P76" s="65">
        <v>952.58</v>
      </c>
      <c r="Q76" s="65">
        <v>2090.35</v>
      </c>
      <c r="R76" s="65">
        <v>2024.55</v>
      </c>
      <c r="S76" s="65">
        <v>2105.25</v>
      </c>
      <c r="T76" s="65">
        <v>2040.05</v>
      </c>
      <c r="U76" s="65">
        <v>1757.45</v>
      </c>
      <c r="V76" s="65">
        <v>1677.38</v>
      </c>
      <c r="W76" s="65">
        <v>255.4</v>
      </c>
      <c r="X76" s="65">
        <v>2451.9699999999998</v>
      </c>
      <c r="Y76" s="65">
        <v>2473.9899999999998</v>
      </c>
      <c r="Z76" s="65">
        <v>2225.8200000000002</v>
      </c>
      <c r="AA76" s="65">
        <v>21140.720000000001</v>
      </c>
      <c r="AB76" s="9"/>
    </row>
    <row r="77" spans="1:29" s="9" customFormat="1" ht="16.5" hidden="1" customHeight="1" x14ac:dyDescent="0.2">
      <c r="A77" s="13" t="s">
        <v>96</v>
      </c>
      <c r="B77" s="9">
        <f>ENERO!$H$10</f>
        <v>252</v>
      </c>
      <c r="C77" s="9">
        <f>FEBRERO!$H$10</f>
        <v>276</v>
      </c>
      <c r="D77" s="9">
        <f>MARZO!$H$10</f>
        <v>241</v>
      </c>
      <c r="E77" s="9">
        <f>ABRIL!$H$10</f>
        <v>229</v>
      </c>
      <c r="F77" s="9">
        <f>MAYO!$H$10</f>
        <v>263</v>
      </c>
      <c r="G77" s="9">
        <f>JUNIO!$H$10</f>
        <v>0</v>
      </c>
      <c r="H77" s="9">
        <f>JULIO!$H$10</f>
        <v>0</v>
      </c>
      <c r="I77" s="9">
        <f>AGOSTO!$H$10</f>
        <v>0</v>
      </c>
      <c r="J77" s="9">
        <f>SEPTIEMBRE!$H$9</f>
        <v>0</v>
      </c>
      <c r="K77" s="9">
        <f>OCTUBRE!$H$10</f>
        <v>0</v>
      </c>
      <c r="L77" s="9">
        <f>NOVIEMBRE!$H$10</f>
        <v>0</v>
      </c>
      <c r="M77" s="9">
        <f>DICIEMBRE!$H$10</f>
        <v>0</v>
      </c>
      <c r="N77" s="9">
        <f>SUM(B77:M77)</f>
        <v>1261</v>
      </c>
      <c r="O77" s="65">
        <v>111</v>
      </c>
      <c r="P77" s="65">
        <v>96</v>
      </c>
      <c r="Q77" s="65">
        <v>199</v>
      </c>
      <c r="R77" s="65">
        <v>194</v>
      </c>
      <c r="S77" s="65">
        <v>194</v>
      </c>
      <c r="T77" s="65">
        <v>186</v>
      </c>
      <c r="U77" s="65">
        <v>165</v>
      </c>
      <c r="V77" s="65">
        <v>158</v>
      </c>
      <c r="W77" s="65">
        <v>42</v>
      </c>
      <c r="X77" s="65">
        <v>246</v>
      </c>
      <c r="Y77" s="65">
        <v>246</v>
      </c>
      <c r="Z77" s="65">
        <v>221</v>
      </c>
      <c r="AA77" s="65">
        <v>2058</v>
      </c>
    </row>
    <row r="78" spans="1:29" s="12" customFormat="1" ht="16.5" hidden="1" customHeight="1" x14ac:dyDescent="0.2">
      <c r="A78" s="11" t="s">
        <v>1</v>
      </c>
      <c r="B78" s="9">
        <f>ENERO!$E$10</f>
        <v>208.49</v>
      </c>
      <c r="C78" s="9">
        <f>FEBRERO!$E$10</f>
        <v>166.59</v>
      </c>
      <c r="D78" s="9">
        <f>MARZO!$E$10</f>
        <v>227.85</v>
      </c>
      <c r="E78" s="9">
        <f>ABRIL!$E$10</f>
        <v>151.12</v>
      </c>
      <c r="F78" s="9">
        <f>MAYO!$E$10</f>
        <v>136.97999999999999</v>
      </c>
      <c r="G78" s="9">
        <f>JUNIO!$E$10</f>
        <v>0</v>
      </c>
      <c r="H78" s="9">
        <f>JULIO!$E$10</f>
        <v>0</v>
      </c>
      <c r="I78" s="9">
        <f>AGOSTO!$E$10</f>
        <v>0</v>
      </c>
      <c r="J78" s="9">
        <f>SEPTIEMBRE!$E$10</f>
        <v>0</v>
      </c>
      <c r="K78" s="9">
        <f>OCTUBRE!$E$10</f>
        <v>0</v>
      </c>
      <c r="L78" s="9">
        <f>NOVIEMBRE!$E$10</f>
        <v>0</v>
      </c>
      <c r="M78" s="9">
        <f>DICIEMBRE!$E$10</f>
        <v>0</v>
      </c>
      <c r="N78" s="9">
        <f>SUM(B78:M78)</f>
        <v>891.03000000000009</v>
      </c>
      <c r="O78" s="65">
        <v>233.11</v>
      </c>
      <c r="P78" s="65">
        <v>141.13999999999999</v>
      </c>
      <c r="Q78" s="65">
        <v>209.99</v>
      </c>
      <c r="R78" s="65">
        <v>50.78</v>
      </c>
      <c r="S78" s="65">
        <v>130.96</v>
      </c>
      <c r="T78" s="65">
        <v>127.2</v>
      </c>
      <c r="U78" s="65">
        <v>92.15</v>
      </c>
      <c r="V78" s="65">
        <v>142.71</v>
      </c>
      <c r="W78" s="65">
        <v>157.99</v>
      </c>
      <c r="X78" s="65">
        <v>184.32</v>
      </c>
      <c r="Y78" s="65">
        <v>203.47</v>
      </c>
      <c r="Z78" s="65">
        <v>239.79</v>
      </c>
      <c r="AA78" s="65">
        <v>1913.61</v>
      </c>
      <c r="AB78" s="9"/>
    </row>
    <row r="79" spans="1:29" s="12" customFormat="1" ht="16.5" customHeight="1" x14ac:dyDescent="0.2">
      <c r="A79" s="11" t="s">
        <v>53</v>
      </c>
      <c r="B79" s="46">
        <f>IFERROR(+B76/(B74/(30.4166666666667)),"")</f>
        <v>250.90186890720122</v>
      </c>
      <c r="C79" s="46">
        <f t="shared" ref="C79:N79" si="14">IFERROR(+C76/(C74/(30.4166666666667)),"")</f>
        <v>346.36862705057553</v>
      </c>
      <c r="D79" s="46">
        <f t="shared" si="14"/>
        <v>239.63759603192392</v>
      </c>
      <c r="E79" s="46">
        <f t="shared" si="14"/>
        <v>305.91371726306971</v>
      </c>
      <c r="F79" s="46">
        <f t="shared" si="14"/>
        <v>424.25647382212452</v>
      </c>
      <c r="G79" s="46" t="str">
        <f t="shared" si="14"/>
        <v/>
      </c>
      <c r="H79" s="46" t="str">
        <f t="shared" si="14"/>
        <v/>
      </c>
      <c r="I79" s="46" t="str">
        <f t="shared" si="14"/>
        <v/>
      </c>
      <c r="J79" s="46" t="str">
        <f t="shared" si="14"/>
        <v/>
      </c>
      <c r="K79" s="46" t="str">
        <f t="shared" si="14"/>
        <v/>
      </c>
      <c r="L79" s="46" t="str">
        <f t="shared" si="14"/>
        <v/>
      </c>
      <c r="M79" s="46" t="str">
        <f t="shared" si="14"/>
        <v/>
      </c>
      <c r="N79" s="46">
        <f t="shared" si="14"/>
        <v>302.1837849171024</v>
      </c>
      <c r="O79" s="66">
        <v>94.860341278958572</v>
      </c>
      <c r="P79" s="66">
        <v>153.63650423316912</v>
      </c>
      <c r="Q79" s="66">
        <v>221.886160065143</v>
      </c>
      <c r="R79" s="66">
        <v>781.96904761904852</v>
      </c>
      <c r="S79" s="66">
        <v>330.68935912001689</v>
      </c>
      <c r="T79" s="66">
        <v>340.71777308002083</v>
      </c>
      <c r="U79" s="66">
        <v>404.08020888452188</v>
      </c>
      <c r="V79" s="66">
        <v>252.75095775950356</v>
      </c>
      <c r="W79" s="66">
        <v>33.0514664170638</v>
      </c>
      <c r="X79" s="66">
        <v>268.26644425260508</v>
      </c>
      <c r="Y79" s="66">
        <v>246.82015601766841</v>
      </c>
      <c r="Z79" s="66">
        <v>190.19025479675273</v>
      </c>
      <c r="AA79" s="66">
        <v>230.81597808009406</v>
      </c>
      <c r="AB79" s="9"/>
    </row>
    <row r="80" spans="1:29" s="12" customFormat="1" ht="15" customHeight="1" x14ac:dyDescent="0.2">
      <c r="A80" s="11" t="s">
        <v>48</v>
      </c>
      <c r="B80" s="47">
        <f>IFERROR((B74-B78)*100/B74,"")</f>
        <v>32.625626110841814</v>
      </c>
      <c r="C80" s="47">
        <f t="shared" ref="C80:N80" si="15">IFERROR((C74-C78)*100/C74,"")</f>
        <v>31.962425975086784</v>
      </c>
      <c r="D80" s="47">
        <f t="shared" si="15"/>
        <v>27.164913850973367</v>
      </c>
      <c r="E80" s="47">
        <f t="shared" si="15"/>
        <v>34.292795338927775</v>
      </c>
      <c r="F80" s="47">
        <f t="shared" si="15"/>
        <v>29.620305194471566</v>
      </c>
      <c r="G80" s="47" t="str">
        <f t="shared" si="15"/>
        <v/>
      </c>
      <c r="H80" s="47" t="str">
        <f t="shared" si="15"/>
        <v/>
      </c>
      <c r="I80" s="47" t="str">
        <f t="shared" si="15"/>
        <v/>
      </c>
      <c r="J80" s="47" t="str">
        <f t="shared" si="15"/>
        <v/>
      </c>
      <c r="K80" s="47" t="str">
        <f t="shared" si="15"/>
        <v/>
      </c>
      <c r="L80" s="47" t="str">
        <f t="shared" si="15"/>
        <v/>
      </c>
      <c r="M80" s="47" t="str">
        <f t="shared" si="15"/>
        <v/>
      </c>
      <c r="N80" s="47">
        <f t="shared" si="15"/>
        <v>31.021482485000963</v>
      </c>
      <c r="O80" s="67">
        <v>33.052843193566915</v>
      </c>
      <c r="P80" s="67">
        <v>25.160400869611337</v>
      </c>
      <c r="Q80" s="67">
        <v>26.717850287907869</v>
      </c>
      <c r="R80" s="67">
        <v>35.517460317460319</v>
      </c>
      <c r="S80" s="67">
        <v>32.369345176616392</v>
      </c>
      <c r="T80" s="67">
        <v>30.155941137711398</v>
      </c>
      <c r="U80" s="67">
        <v>30.342429510922965</v>
      </c>
      <c r="V80" s="67">
        <v>29.30248687208957</v>
      </c>
      <c r="W80" s="67">
        <v>32.781654186521436</v>
      </c>
      <c r="X80" s="67">
        <v>33.700226610553578</v>
      </c>
      <c r="Y80" s="67">
        <v>33.262267121490424</v>
      </c>
      <c r="Z80" s="67">
        <v>32.637581818692595</v>
      </c>
      <c r="AA80" s="67">
        <v>31.310886966509941</v>
      </c>
      <c r="AB80" s="9"/>
    </row>
    <row r="81" spans="1:29" s="12" customFormat="1" ht="16.5" hidden="1" customHeight="1" x14ac:dyDescent="0.2">
      <c r="A81" s="11" t="s">
        <v>49</v>
      </c>
      <c r="B81" s="14" t="e">
        <f>(SUM($B75:B75)/+SUM(#REF!)-1)</f>
        <v>#REF!</v>
      </c>
      <c r="C81" s="14" t="e">
        <f>(SUM($B75:C75)/+SUM(#REF!)-1)</f>
        <v>#REF!</v>
      </c>
      <c r="D81" s="14" t="e">
        <f>(SUM($B75:D75)/+SUM(#REF!)-1)</f>
        <v>#REF!</v>
      </c>
      <c r="E81" s="14" t="e">
        <f>(SUM($B75:E75)/+SUM(#REF!)-1)</f>
        <v>#REF!</v>
      </c>
      <c r="F81" s="14" t="e">
        <f>(SUM($B75:F75)/+SUM(#REF!)-1)</f>
        <v>#REF!</v>
      </c>
      <c r="G81" s="14" t="e">
        <f>(SUM($B75:G75)/+SUM(#REF!)-1)</f>
        <v>#REF!</v>
      </c>
      <c r="H81" s="14" t="e">
        <f>(SUM($B75:H75)/+SUM(#REF!)-1)</f>
        <v>#REF!</v>
      </c>
      <c r="I81" s="14" t="e">
        <f>(SUM($B75:I75)/+SUM(#REF!)-1)</f>
        <v>#REF!</v>
      </c>
      <c r="J81" s="14" t="e">
        <f>(SUM($B75:J75)/+SUM(#REF!)-1)</f>
        <v>#REF!</v>
      </c>
      <c r="K81" s="14" t="e">
        <f>(SUM($B75:K75)/+SUM(#REF!)-1)</f>
        <v>#REF!</v>
      </c>
      <c r="L81" s="14" t="e">
        <f>(SUM($B75:L75)/+SUM(#REF!)-1)</f>
        <v>#REF!</v>
      </c>
      <c r="M81" s="14" t="e">
        <f>(SUM($B75:M75)/+SUM(#REF!)-1)</f>
        <v>#REF!</v>
      </c>
      <c r="N81" s="14"/>
      <c r="O81" s="68" t="e">
        <v>#REF!</v>
      </c>
      <c r="P81" s="68" t="e">
        <v>#REF!</v>
      </c>
      <c r="Q81" s="68" t="e">
        <v>#REF!</v>
      </c>
      <c r="R81" s="68" t="e">
        <v>#REF!</v>
      </c>
      <c r="S81" s="68" t="e">
        <v>#REF!</v>
      </c>
      <c r="T81" s="68" t="e">
        <v>#REF!</v>
      </c>
      <c r="U81" s="68" t="e">
        <v>#REF!</v>
      </c>
      <c r="V81" s="68" t="e">
        <v>#REF!</v>
      </c>
      <c r="W81" s="68" t="e">
        <v>#REF!</v>
      </c>
      <c r="X81" s="68" t="e">
        <v>#REF!</v>
      </c>
      <c r="Y81" s="68" t="e">
        <v>#REF!</v>
      </c>
      <c r="Z81" s="68" t="e">
        <v>#REF!</v>
      </c>
      <c r="AA81" s="68"/>
      <c r="AB81" s="9"/>
    </row>
    <row r="82" spans="1:29" s="12" customFormat="1" ht="16.5" hidden="1" customHeight="1" x14ac:dyDescent="0.2">
      <c r="A82" s="11" t="s">
        <v>50</v>
      </c>
      <c r="B82" s="14" t="e">
        <f>(SUM($B74:B74)/+SUM(#REF!)-1)</f>
        <v>#REF!</v>
      </c>
      <c r="C82" s="14" t="e">
        <f>(SUM($B74:C74)/+SUM(#REF!)-1)</f>
        <v>#REF!</v>
      </c>
      <c r="D82" s="14" t="e">
        <f>(SUM($B74:D74)/+SUM(#REF!)-1)</f>
        <v>#REF!</v>
      </c>
      <c r="E82" s="14" t="e">
        <f>(SUM($B74:E74)/+SUM(#REF!)-1)</f>
        <v>#REF!</v>
      </c>
      <c r="F82" s="14" t="e">
        <f>(SUM($B74:F74)/+SUM(#REF!)-1)</f>
        <v>#REF!</v>
      </c>
      <c r="G82" s="14" t="e">
        <f>(SUM($B74:G74)/+SUM(#REF!)-1)</f>
        <v>#REF!</v>
      </c>
      <c r="H82" s="14" t="e">
        <f>(SUM($B74:H74)/+SUM(#REF!)-1)</f>
        <v>#REF!</v>
      </c>
      <c r="I82" s="14" t="e">
        <f>(SUM($B74:I74)/+SUM(#REF!)-1)</f>
        <v>#REF!</v>
      </c>
      <c r="J82" s="14" t="e">
        <f>(SUM($B74:J74)/+SUM(#REF!)-1)</f>
        <v>#REF!</v>
      </c>
      <c r="K82" s="14" t="e">
        <f>(SUM($B74:K74)/+SUM(#REF!)-1)</f>
        <v>#REF!</v>
      </c>
      <c r="L82" s="14" t="e">
        <f>(SUM($B74:L74)/+SUM(#REF!)-1)</f>
        <v>#REF!</v>
      </c>
      <c r="M82" s="14" t="e">
        <f>(SUM($B74:M74)/+SUM(#REF!)-1)</f>
        <v>#REF!</v>
      </c>
      <c r="N82" s="14"/>
      <c r="O82" s="68" t="e">
        <v>#REF!</v>
      </c>
      <c r="P82" s="68" t="e">
        <v>#REF!</v>
      </c>
      <c r="Q82" s="68" t="e">
        <v>#REF!</v>
      </c>
      <c r="R82" s="68" t="e">
        <v>#REF!</v>
      </c>
      <c r="S82" s="68" t="e">
        <v>#REF!</v>
      </c>
      <c r="T82" s="68" t="e">
        <v>#REF!</v>
      </c>
      <c r="U82" s="68" t="e">
        <v>#REF!</v>
      </c>
      <c r="V82" s="68" t="e">
        <v>#REF!</v>
      </c>
      <c r="W82" s="68" t="e">
        <v>#REF!</v>
      </c>
      <c r="X82" s="68" t="e">
        <v>#REF!</v>
      </c>
      <c r="Y82" s="68" t="e">
        <v>#REF!</v>
      </c>
      <c r="Z82" s="68" t="e">
        <v>#REF!</v>
      </c>
      <c r="AA82" s="68"/>
      <c r="AB82" s="9"/>
    </row>
    <row r="83" spans="1:29" s="5" customFormat="1" ht="21.75" customHeight="1" x14ac:dyDescent="0.2">
      <c r="A83" s="10" t="s">
        <v>33</v>
      </c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9"/>
    </row>
    <row r="84" spans="1:29" s="12" customFormat="1" ht="16.5" customHeight="1" x14ac:dyDescent="0.2">
      <c r="A84" s="11" t="s">
        <v>3</v>
      </c>
      <c r="B84" s="9">
        <f>ENERO!$D$11</f>
        <v>118.17</v>
      </c>
      <c r="C84" s="9">
        <f>FEBRERO!$D$11</f>
        <v>70.94</v>
      </c>
      <c r="D84" s="9">
        <f>MARZO!$D$11</f>
        <v>121.15</v>
      </c>
      <c r="E84" s="9">
        <f>ABRIL!$D$11</f>
        <v>173.88</v>
      </c>
      <c r="F84" s="9">
        <f>MAYO!$D$11</f>
        <v>88.14</v>
      </c>
      <c r="G84" s="9">
        <f>JUNIO!$D$11</f>
        <v>0</v>
      </c>
      <c r="H84" s="9">
        <f>JULIO!$D$11</f>
        <v>0</v>
      </c>
      <c r="I84" s="9">
        <f>AGOSTO!$D$11</f>
        <v>0</v>
      </c>
      <c r="J84" s="9">
        <f>SEPTIEMBRE!$D$11</f>
        <v>0</v>
      </c>
      <c r="K84" s="9">
        <f>OCTUBRE!$D$11</f>
        <v>0</v>
      </c>
      <c r="L84" s="9">
        <f>NOVIEMBRE!$D$11</f>
        <v>0</v>
      </c>
      <c r="M84" s="9">
        <f>DICIEMBRE!$D$11</f>
        <v>0</v>
      </c>
      <c r="N84" s="9">
        <f>SUM(B84:M84)</f>
        <v>572.28</v>
      </c>
      <c r="O84" s="65">
        <v>217.8</v>
      </c>
      <c r="P84" s="65">
        <v>81.400000000000006</v>
      </c>
      <c r="Q84" s="65">
        <v>57.15</v>
      </c>
      <c r="R84" s="65">
        <v>104.45</v>
      </c>
      <c r="S84" s="65">
        <v>103.78</v>
      </c>
      <c r="T84" s="65">
        <v>101.05</v>
      </c>
      <c r="U84" s="65">
        <v>122.62</v>
      </c>
      <c r="V84" s="65">
        <v>87.24</v>
      </c>
      <c r="W84" s="65">
        <v>58.51</v>
      </c>
      <c r="X84" s="65">
        <v>164.73</v>
      </c>
      <c r="Y84" s="65">
        <v>92.55</v>
      </c>
      <c r="Z84" s="65">
        <v>88.26</v>
      </c>
      <c r="AA84" s="65">
        <v>1279.54</v>
      </c>
      <c r="AB84" s="9"/>
      <c r="AC84" s="9"/>
    </row>
    <row r="85" spans="1:29" s="12" customFormat="1" ht="16.5" customHeight="1" x14ac:dyDescent="0.2">
      <c r="A85" s="12" t="s">
        <v>4</v>
      </c>
      <c r="B85" s="9">
        <f>ENERO!$C$11</f>
        <v>18</v>
      </c>
      <c r="C85" s="9">
        <f>FEBRERO!$C$11</f>
        <v>11</v>
      </c>
      <c r="D85" s="9">
        <f>MARZO!$C$11</f>
        <v>19</v>
      </c>
      <c r="E85" s="9">
        <f>ABRIL!$C$11</f>
        <v>25</v>
      </c>
      <c r="F85" s="9">
        <f>MAYO!$C$11</f>
        <v>15</v>
      </c>
      <c r="G85" s="9">
        <f>JUNIO!$C$11</f>
        <v>0</v>
      </c>
      <c r="H85" s="9">
        <f>JULIO!$C$11</f>
        <v>0</v>
      </c>
      <c r="I85" s="9">
        <f>AGOSTO!$C$11</f>
        <v>0</v>
      </c>
      <c r="J85" s="9">
        <f>SEPTIEMBRE!$C$11</f>
        <v>0</v>
      </c>
      <c r="K85" s="9">
        <f>OCTUBRE!$C$11</f>
        <v>0</v>
      </c>
      <c r="L85" s="9">
        <f>NOVIEMBRE!$C$11</f>
        <v>0</v>
      </c>
      <c r="M85" s="9">
        <f>DICIEMBRE!$C$11</f>
        <v>0</v>
      </c>
      <c r="N85" s="9">
        <f>SUM(B85:M85)</f>
        <v>88</v>
      </c>
      <c r="O85" s="65">
        <v>33</v>
      </c>
      <c r="P85" s="65">
        <v>15</v>
      </c>
      <c r="Q85" s="65">
        <v>11</v>
      </c>
      <c r="R85" s="65">
        <v>15</v>
      </c>
      <c r="S85" s="65">
        <v>20</v>
      </c>
      <c r="T85" s="65">
        <v>14</v>
      </c>
      <c r="U85" s="65">
        <v>18</v>
      </c>
      <c r="V85" s="65">
        <v>14</v>
      </c>
      <c r="W85" s="65">
        <v>9</v>
      </c>
      <c r="X85" s="65">
        <v>27</v>
      </c>
      <c r="Y85" s="65">
        <v>14</v>
      </c>
      <c r="Z85" s="65">
        <v>14</v>
      </c>
      <c r="AA85" s="65">
        <v>204</v>
      </c>
      <c r="AB85" s="9"/>
      <c r="AC85" s="9"/>
    </row>
    <row r="86" spans="1:29" s="12" customFormat="1" ht="16.5" customHeight="1" x14ac:dyDescent="0.2">
      <c r="A86" s="11" t="s">
        <v>51</v>
      </c>
      <c r="B86" s="9">
        <f>ENERO!$I$11</f>
        <v>1927.8</v>
      </c>
      <c r="C86" s="9">
        <f>FEBRERO!$I$11</f>
        <v>1865.3</v>
      </c>
      <c r="D86" s="9">
        <f>MARZO!$I$11</f>
        <v>1760.1</v>
      </c>
      <c r="E86" s="9">
        <f>ABRIL!$I$11</f>
        <v>1658.8</v>
      </c>
      <c r="F86" s="9">
        <f>MAYO!$I$11</f>
        <v>1577.8</v>
      </c>
      <c r="G86" s="9">
        <f>JUNIO!$I$11</f>
        <v>0</v>
      </c>
      <c r="H86" s="9">
        <f>JULIO!$I$11</f>
        <v>0</v>
      </c>
      <c r="I86" s="9">
        <f>AGOSTO!$I$11</f>
        <v>0</v>
      </c>
      <c r="J86" s="9">
        <f>SEPTIEMBRE!$I$11</f>
        <v>0</v>
      </c>
      <c r="K86" s="9">
        <f>OCTUBRE!$I$11</f>
        <v>0</v>
      </c>
      <c r="L86" s="9">
        <f>NOVIEMBRE!$I$11</f>
        <v>0</v>
      </c>
      <c r="M86" s="9">
        <f>DICIEMBRE!$I$11</f>
        <v>0</v>
      </c>
      <c r="N86" s="9">
        <f>SUM(B86:M86)</f>
        <v>8789.7999999999993</v>
      </c>
      <c r="O86" s="65">
        <v>1745.7</v>
      </c>
      <c r="P86" s="65">
        <v>1650.55</v>
      </c>
      <c r="Q86" s="65">
        <v>1594.25</v>
      </c>
      <c r="R86" s="65">
        <v>1512.7</v>
      </c>
      <c r="S86" s="65">
        <v>1368.65</v>
      </c>
      <c r="T86" s="65">
        <v>1271.7</v>
      </c>
      <c r="U86" s="65">
        <v>1176.05</v>
      </c>
      <c r="V86" s="65">
        <v>1083.7</v>
      </c>
      <c r="W86" s="65">
        <v>1999.16</v>
      </c>
      <c r="X86" s="65">
        <v>924.8</v>
      </c>
      <c r="Y86" s="65">
        <v>2028.05</v>
      </c>
      <c r="Z86" s="65">
        <v>2057.5</v>
      </c>
      <c r="AA86" s="65">
        <v>18412.809999999998</v>
      </c>
      <c r="AB86" s="9"/>
    </row>
    <row r="87" spans="1:29" s="9" customFormat="1" ht="16.5" hidden="1" customHeight="1" x14ac:dyDescent="0.2">
      <c r="A87" s="13" t="s">
        <v>96</v>
      </c>
      <c r="B87" s="9">
        <f>ENERO!$H$11</f>
        <v>300</v>
      </c>
      <c r="C87" s="9">
        <f>FEBRERO!$H$11</f>
        <v>290</v>
      </c>
      <c r="D87" s="9">
        <f>MARZO!$H$11</f>
        <v>273</v>
      </c>
      <c r="E87" s="9">
        <f>ABRIL!$H$11</f>
        <v>257</v>
      </c>
      <c r="F87" s="9">
        <f>MAYO!$H$11</f>
        <v>243</v>
      </c>
      <c r="G87" s="9">
        <f>JUNIO!$H$11</f>
        <v>0</v>
      </c>
      <c r="H87" s="9">
        <f>JULIO!$H$11</f>
        <v>0</v>
      </c>
      <c r="I87" s="9">
        <f>AGOSTO!$H$11</f>
        <v>0</v>
      </c>
      <c r="J87" s="9">
        <f>SEPTIEMBRE!$H$10</f>
        <v>0</v>
      </c>
      <c r="K87" s="9">
        <f>OCTUBRE!$H$11</f>
        <v>0</v>
      </c>
      <c r="L87" s="9">
        <f>NOVIEMBRE!$H$11</f>
        <v>0</v>
      </c>
      <c r="M87" s="9">
        <f>DICIEMBRE!$H$11</f>
        <v>0</v>
      </c>
      <c r="N87" s="9">
        <f>SUM(B87:M87)</f>
        <v>1363</v>
      </c>
      <c r="O87" s="65">
        <v>282</v>
      </c>
      <c r="P87" s="65">
        <v>268</v>
      </c>
      <c r="Q87" s="65">
        <v>257</v>
      </c>
      <c r="R87" s="65">
        <v>245</v>
      </c>
      <c r="S87" s="65">
        <v>225</v>
      </c>
      <c r="T87" s="65">
        <v>212</v>
      </c>
      <c r="U87" s="65">
        <v>201</v>
      </c>
      <c r="V87" s="65">
        <v>186</v>
      </c>
      <c r="W87" s="65">
        <v>187</v>
      </c>
      <c r="X87" s="65">
        <v>158</v>
      </c>
      <c r="Y87" s="65">
        <v>313</v>
      </c>
      <c r="Z87" s="65">
        <v>319</v>
      </c>
      <c r="AA87" s="65">
        <v>2853</v>
      </c>
    </row>
    <row r="88" spans="1:29" s="12" customFormat="1" ht="16.5" hidden="1" customHeight="1" x14ac:dyDescent="0.2">
      <c r="A88" s="11" t="s">
        <v>1</v>
      </c>
      <c r="B88" s="9">
        <f>ENERO!$E$11</f>
        <v>88.75</v>
      </c>
      <c r="C88" s="9">
        <f>FEBRERO!$E$11</f>
        <v>51.62</v>
      </c>
      <c r="D88" s="9">
        <f>MARZO!$E$11</f>
        <v>80.88</v>
      </c>
      <c r="E88" s="9">
        <f>ABRIL!$E$11</f>
        <v>119.23</v>
      </c>
      <c r="F88" s="9">
        <f>MAYO!$E$11</f>
        <v>58.36</v>
      </c>
      <c r="G88" s="9">
        <f>JUNIO!$E$11</f>
        <v>0</v>
      </c>
      <c r="H88" s="9">
        <f>JULIO!$E$11</f>
        <v>0</v>
      </c>
      <c r="I88" s="9">
        <f>AGOSTO!$E$11</f>
        <v>0</v>
      </c>
      <c r="J88" s="9">
        <f>SEPTIEMBRE!$E$11</f>
        <v>0</v>
      </c>
      <c r="K88" s="9">
        <f>OCTUBRE!$E$11</f>
        <v>0</v>
      </c>
      <c r="L88" s="9">
        <f>NOVIEMBRE!$E$11</f>
        <v>0</v>
      </c>
      <c r="M88" s="9">
        <f>DICIEMBRE!$E$11</f>
        <v>0</v>
      </c>
      <c r="N88" s="9">
        <f>SUM(B88:M88)</f>
        <v>398.84000000000003</v>
      </c>
      <c r="O88" s="65">
        <v>155.49</v>
      </c>
      <c r="P88" s="65">
        <v>70.430000000000007</v>
      </c>
      <c r="Q88" s="65">
        <v>39.47</v>
      </c>
      <c r="R88" s="65">
        <v>72.62</v>
      </c>
      <c r="S88" s="65">
        <v>93.35</v>
      </c>
      <c r="T88" s="65">
        <v>70.099999999999994</v>
      </c>
      <c r="U88" s="65">
        <v>93.09</v>
      </c>
      <c r="V88" s="65">
        <v>64.7</v>
      </c>
      <c r="W88" s="65">
        <v>43.33</v>
      </c>
      <c r="X88" s="65">
        <v>118.54</v>
      </c>
      <c r="Y88" s="65">
        <v>72.650000000000006</v>
      </c>
      <c r="Z88" s="65">
        <v>62.29</v>
      </c>
      <c r="AA88" s="65">
        <v>956.06000000000006</v>
      </c>
      <c r="AB88" s="9"/>
    </row>
    <row r="89" spans="1:29" s="12" customFormat="1" ht="16.5" customHeight="1" x14ac:dyDescent="0.2">
      <c r="A89" s="11" t="s">
        <v>53</v>
      </c>
      <c r="B89" s="46">
        <f>IFERROR(+B86/(B84/(30.4166666666667)),"")</f>
        <v>496.21096725057174</v>
      </c>
      <c r="C89" s="46">
        <f t="shared" ref="C89:N89" si="16">IFERROR(+C86/(C84/(30.4166666666667)),"")</f>
        <v>799.77739404191414</v>
      </c>
      <c r="D89" s="46">
        <f t="shared" si="16"/>
        <v>441.90156830375611</v>
      </c>
      <c r="E89" s="46">
        <f t="shared" si="16"/>
        <v>290.17234107813852</v>
      </c>
      <c r="F89" s="46">
        <f t="shared" si="16"/>
        <v>544.49077225625956</v>
      </c>
      <c r="G89" s="46" t="str">
        <f t="shared" si="16"/>
        <v/>
      </c>
      <c r="H89" s="46" t="str">
        <f t="shared" si="16"/>
        <v/>
      </c>
      <c r="I89" s="46" t="str">
        <f t="shared" si="16"/>
        <v/>
      </c>
      <c r="J89" s="46" t="str">
        <f t="shared" si="16"/>
        <v/>
      </c>
      <c r="K89" s="46" t="str">
        <f t="shared" si="16"/>
        <v/>
      </c>
      <c r="L89" s="46" t="str">
        <f t="shared" si="16"/>
        <v/>
      </c>
      <c r="M89" s="46" t="str">
        <f t="shared" si="16"/>
        <v/>
      </c>
      <c r="N89" s="46">
        <f t="shared" si="16"/>
        <v>467.17763449127511</v>
      </c>
      <c r="O89" s="66">
        <v>243.79419191919217</v>
      </c>
      <c r="P89" s="66">
        <v>616.75957207207273</v>
      </c>
      <c r="Q89" s="66">
        <v>848.49992709244771</v>
      </c>
      <c r="R89" s="66">
        <v>440.5102122227546</v>
      </c>
      <c r="S89" s="66">
        <v>401.13481242371728</v>
      </c>
      <c r="T89" s="66">
        <v>382.78946066303854</v>
      </c>
      <c r="U89" s="66">
        <v>291.72664192899504</v>
      </c>
      <c r="V89" s="66">
        <v>377.83747898517549</v>
      </c>
      <c r="W89" s="66">
        <v>1039.2716344784378</v>
      </c>
      <c r="X89" s="66">
        <v>170.76023391812885</v>
      </c>
      <c r="Y89" s="66">
        <v>666.52102467134955</v>
      </c>
      <c r="Z89" s="66">
        <v>709.06743334088753</v>
      </c>
      <c r="AA89" s="66">
        <v>437.70128653005554</v>
      </c>
      <c r="AB89" s="9"/>
    </row>
    <row r="90" spans="1:29" s="12" customFormat="1" ht="15" customHeight="1" x14ac:dyDescent="0.2">
      <c r="A90" s="11" t="s">
        <v>48</v>
      </c>
      <c r="B90" s="47">
        <f>IFERROR((B84-B88)*100/B84,"")</f>
        <v>24.896335787424896</v>
      </c>
      <c r="C90" s="47">
        <f t="shared" ref="C90:N90" si="17">IFERROR((C84-C88)*100/C84,"")</f>
        <v>27.234282492246969</v>
      </c>
      <c r="D90" s="47">
        <f t="shared" si="17"/>
        <v>33.239785390012386</v>
      </c>
      <c r="E90" s="47">
        <f t="shared" si="17"/>
        <v>31.429721647112949</v>
      </c>
      <c r="F90" s="47">
        <f t="shared" si="17"/>
        <v>33.78715679600635</v>
      </c>
      <c r="G90" s="47" t="str">
        <f t="shared" si="17"/>
        <v/>
      </c>
      <c r="H90" s="47" t="str">
        <f t="shared" si="17"/>
        <v/>
      </c>
      <c r="I90" s="47" t="str">
        <f t="shared" si="17"/>
        <v/>
      </c>
      <c r="J90" s="47" t="str">
        <f t="shared" si="17"/>
        <v/>
      </c>
      <c r="K90" s="47" t="str">
        <f t="shared" si="17"/>
        <v/>
      </c>
      <c r="L90" s="47" t="str">
        <f t="shared" si="17"/>
        <v/>
      </c>
      <c r="M90" s="47" t="str">
        <f t="shared" si="17"/>
        <v/>
      </c>
      <c r="N90" s="47">
        <f t="shared" si="17"/>
        <v>30.306842804221699</v>
      </c>
      <c r="O90" s="67">
        <v>28.608815426997243</v>
      </c>
      <c r="P90" s="67">
        <v>13.476658476658475</v>
      </c>
      <c r="Q90" s="67">
        <v>30.936132983377078</v>
      </c>
      <c r="R90" s="67">
        <v>30.473910962182863</v>
      </c>
      <c r="S90" s="67">
        <v>10.050105993447684</v>
      </c>
      <c r="T90" s="67">
        <v>30.628401781296393</v>
      </c>
      <c r="U90" s="67">
        <v>24.082531397814385</v>
      </c>
      <c r="V90" s="67">
        <v>25.836772122879403</v>
      </c>
      <c r="W90" s="67">
        <v>25.944283028542131</v>
      </c>
      <c r="X90" s="67">
        <v>28.039822740241597</v>
      </c>
      <c r="Y90" s="67">
        <v>21.5018908698001</v>
      </c>
      <c r="Z90" s="67">
        <v>29.424427826875146</v>
      </c>
      <c r="AA90" s="67">
        <v>25.280960345124022</v>
      </c>
      <c r="AB90" s="9"/>
    </row>
    <row r="91" spans="1:29" s="12" customFormat="1" ht="16.5" hidden="1" customHeight="1" x14ac:dyDescent="0.2">
      <c r="A91" s="11" t="s">
        <v>49</v>
      </c>
      <c r="B91" s="14" t="e">
        <f>(SUM($B85:B85)/+SUM(#REF!)-1)</f>
        <v>#REF!</v>
      </c>
      <c r="C91" s="14" t="e">
        <f>(SUM($B85:C85)/+SUM(#REF!)-1)</f>
        <v>#REF!</v>
      </c>
      <c r="D91" s="14" t="e">
        <f>(SUM($B85:D85)/+SUM(#REF!)-1)</f>
        <v>#REF!</v>
      </c>
      <c r="E91" s="14" t="e">
        <f>(SUM($B85:E85)/+SUM(#REF!)-1)</f>
        <v>#REF!</v>
      </c>
      <c r="F91" s="14" t="e">
        <f>(SUM($B85:F85)/+SUM(#REF!)-1)</f>
        <v>#REF!</v>
      </c>
      <c r="G91" s="14" t="e">
        <f>(SUM($B85:G85)/+SUM(#REF!)-1)</f>
        <v>#REF!</v>
      </c>
      <c r="H91" s="14" t="e">
        <f>(SUM($B85:H85)/+SUM(#REF!)-1)</f>
        <v>#REF!</v>
      </c>
      <c r="I91" s="14" t="e">
        <f>(SUM($B85:I85)/+SUM(#REF!)-1)</f>
        <v>#REF!</v>
      </c>
      <c r="J91" s="14" t="e">
        <f>(SUM($B85:J85)/+SUM(#REF!)-1)</f>
        <v>#REF!</v>
      </c>
      <c r="K91" s="14" t="e">
        <f>(SUM($B85:K85)/+SUM(#REF!)-1)</f>
        <v>#REF!</v>
      </c>
      <c r="L91" s="14" t="e">
        <f>(SUM($B85:L85)/+SUM(#REF!)-1)</f>
        <v>#REF!</v>
      </c>
      <c r="M91" s="14" t="e">
        <f>(SUM($B85:M85)/+SUM(#REF!)-1)</f>
        <v>#REF!</v>
      </c>
      <c r="N91" s="14"/>
      <c r="O91" s="68" t="e">
        <v>#REF!</v>
      </c>
      <c r="P91" s="68" t="e">
        <v>#REF!</v>
      </c>
      <c r="Q91" s="68" t="e">
        <v>#REF!</v>
      </c>
      <c r="R91" s="68" t="e">
        <v>#REF!</v>
      </c>
      <c r="S91" s="68" t="e">
        <v>#REF!</v>
      </c>
      <c r="T91" s="68" t="e">
        <v>#REF!</v>
      </c>
      <c r="U91" s="68" t="e">
        <v>#REF!</v>
      </c>
      <c r="V91" s="68" t="e">
        <v>#REF!</v>
      </c>
      <c r="W91" s="68" t="e">
        <v>#REF!</v>
      </c>
      <c r="X91" s="68" t="e">
        <v>#REF!</v>
      </c>
      <c r="Y91" s="68" t="e">
        <v>#REF!</v>
      </c>
      <c r="Z91" s="68" t="e">
        <v>#REF!</v>
      </c>
      <c r="AA91" s="68"/>
      <c r="AB91" s="9"/>
    </row>
    <row r="92" spans="1:29" s="12" customFormat="1" ht="16.5" hidden="1" customHeight="1" x14ac:dyDescent="0.2">
      <c r="A92" s="11" t="s">
        <v>50</v>
      </c>
      <c r="B92" s="14" t="e">
        <f>(SUM($B84:B84)/+SUM(#REF!)-1)</f>
        <v>#REF!</v>
      </c>
      <c r="C92" s="14" t="e">
        <f>(SUM($B84:C84)/+SUM(#REF!)-1)</f>
        <v>#REF!</v>
      </c>
      <c r="D92" s="14" t="e">
        <f>(SUM($B84:D84)/+SUM(#REF!)-1)</f>
        <v>#REF!</v>
      </c>
      <c r="E92" s="14" t="e">
        <f>(SUM($B84:E84)/+SUM(#REF!)-1)</f>
        <v>#REF!</v>
      </c>
      <c r="F92" s="14" t="e">
        <f>(SUM($B84:F84)/+SUM(#REF!)-1)</f>
        <v>#REF!</v>
      </c>
      <c r="G92" s="14" t="e">
        <f>(SUM($B84:G84)/+SUM(#REF!)-1)</f>
        <v>#REF!</v>
      </c>
      <c r="H92" s="14" t="e">
        <f>(SUM($B84:H84)/+SUM(#REF!)-1)</f>
        <v>#REF!</v>
      </c>
      <c r="I92" s="14" t="e">
        <f>(SUM($B84:I84)/+SUM(#REF!)-1)</f>
        <v>#REF!</v>
      </c>
      <c r="J92" s="14" t="e">
        <f>(SUM($B84:J84)/+SUM(#REF!)-1)</f>
        <v>#REF!</v>
      </c>
      <c r="K92" s="14" t="e">
        <f>(SUM($B84:K84)/+SUM(#REF!)-1)</f>
        <v>#REF!</v>
      </c>
      <c r="L92" s="14" t="e">
        <f>(SUM($B84:L84)/+SUM(#REF!)-1)</f>
        <v>#REF!</v>
      </c>
      <c r="M92" s="14" t="e">
        <f>(SUM($B84:M84)/+SUM(#REF!)-1)</f>
        <v>#REF!</v>
      </c>
      <c r="N92" s="14"/>
      <c r="O92" s="68" t="e">
        <v>#REF!</v>
      </c>
      <c r="P92" s="68" t="e">
        <v>#REF!</v>
      </c>
      <c r="Q92" s="68" t="e">
        <v>#REF!</v>
      </c>
      <c r="R92" s="68" t="e">
        <v>#REF!</v>
      </c>
      <c r="S92" s="68" t="e">
        <v>#REF!</v>
      </c>
      <c r="T92" s="68" t="e">
        <v>#REF!</v>
      </c>
      <c r="U92" s="68" t="e">
        <v>#REF!</v>
      </c>
      <c r="V92" s="68" t="e">
        <v>#REF!</v>
      </c>
      <c r="W92" s="68" t="e">
        <v>#REF!</v>
      </c>
      <c r="X92" s="68" t="e">
        <v>#REF!</v>
      </c>
      <c r="Y92" s="68" t="e">
        <v>#REF!</v>
      </c>
      <c r="Z92" s="68" t="e">
        <v>#REF!</v>
      </c>
      <c r="AA92" s="68"/>
      <c r="AB92" s="9"/>
    </row>
    <row r="93" spans="1:29" s="5" customFormat="1" ht="21.75" customHeight="1" x14ac:dyDescent="0.2">
      <c r="A93" s="10" t="s">
        <v>55</v>
      </c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9"/>
    </row>
    <row r="94" spans="1:29" s="12" customFormat="1" ht="16.5" customHeight="1" x14ac:dyDescent="0.2">
      <c r="A94" s="11" t="s">
        <v>3</v>
      </c>
      <c r="B94" s="9">
        <f>ENERO!$D$12</f>
        <v>152.44999999999999</v>
      </c>
      <c r="C94" s="9">
        <f>FEBRERO!$D$12</f>
        <v>204.11</v>
      </c>
      <c r="D94" s="9">
        <f>MARZO!$D$12</f>
        <v>296.95999999999998</v>
      </c>
      <c r="E94" s="9">
        <f>ABRIL!$D$12</f>
        <v>193.16</v>
      </c>
      <c r="F94" s="9">
        <f>MAYO!$D$12</f>
        <v>238.35</v>
      </c>
      <c r="G94" s="9">
        <f>JUNIO!$D$12</f>
        <v>0</v>
      </c>
      <c r="H94" s="9">
        <f>JULIO!$D$12</f>
        <v>0</v>
      </c>
      <c r="I94" s="9">
        <f>AGOSTO!$D$12</f>
        <v>0</v>
      </c>
      <c r="J94" s="9">
        <f>SEPTIEMBRE!$D$12</f>
        <v>0</v>
      </c>
      <c r="K94" s="9">
        <f>OCTUBRE!$D$12</f>
        <v>0</v>
      </c>
      <c r="L94" s="9">
        <f>NOVIEMBRE!$D$12</f>
        <v>0</v>
      </c>
      <c r="M94" s="9">
        <f>DICIEMBRE!$D$12</f>
        <v>0</v>
      </c>
      <c r="N94" s="9">
        <f>SUM(B94:M94)</f>
        <v>1085.03</v>
      </c>
      <c r="O94" s="65">
        <v>93.2</v>
      </c>
      <c r="P94" s="65">
        <v>162.81</v>
      </c>
      <c r="Q94" s="65">
        <v>226.6</v>
      </c>
      <c r="R94" s="65">
        <v>188.45</v>
      </c>
      <c r="S94" s="65">
        <v>223.87</v>
      </c>
      <c r="T94" s="65">
        <v>237.15</v>
      </c>
      <c r="U94" s="65">
        <v>235.15</v>
      </c>
      <c r="V94" s="65">
        <v>167.4</v>
      </c>
      <c r="W94" s="65">
        <v>349.29</v>
      </c>
      <c r="X94" s="65">
        <v>409.09</v>
      </c>
      <c r="Y94" s="65">
        <v>195.5</v>
      </c>
      <c r="Z94" s="65">
        <v>134.9</v>
      </c>
      <c r="AA94" s="65">
        <v>2623.4100000000003</v>
      </c>
      <c r="AB94" s="9"/>
      <c r="AC94" s="9"/>
    </row>
    <row r="95" spans="1:29" s="12" customFormat="1" ht="16.5" customHeight="1" x14ac:dyDescent="0.2">
      <c r="A95" s="12" t="s">
        <v>4</v>
      </c>
      <c r="B95" s="9">
        <f>ENERO!$C$12</f>
        <v>9</v>
      </c>
      <c r="C95" s="9">
        <f>FEBRERO!$C$12</f>
        <v>14</v>
      </c>
      <c r="D95" s="9">
        <f>MARZO!$C$12</f>
        <v>17</v>
      </c>
      <c r="E95" s="9">
        <f>ABRIL!$C$12</f>
        <v>10</v>
      </c>
      <c r="F95" s="9">
        <f>MAYO!$C$12</f>
        <v>13</v>
      </c>
      <c r="G95" s="9">
        <f>JUNIO!$C$12</f>
        <v>0</v>
      </c>
      <c r="H95" s="9">
        <f>JULIO!$C$12</f>
        <v>0</v>
      </c>
      <c r="I95" s="9">
        <f>AGOSTO!$C$12</f>
        <v>0</v>
      </c>
      <c r="J95" s="9">
        <f>SEPTIEMBRE!$C$12</f>
        <v>0</v>
      </c>
      <c r="K95" s="9">
        <f>OCTUBRE!$C$12</f>
        <v>0</v>
      </c>
      <c r="L95" s="9">
        <f>NOVIEMBRE!$C$12</f>
        <v>0</v>
      </c>
      <c r="M95" s="9">
        <f>DICIEMBRE!$C$12</f>
        <v>0</v>
      </c>
      <c r="N95" s="9">
        <f>SUM(B95:M95)</f>
        <v>63</v>
      </c>
      <c r="O95" s="65">
        <v>5</v>
      </c>
      <c r="P95" s="65">
        <v>10</v>
      </c>
      <c r="Q95" s="65">
        <v>12</v>
      </c>
      <c r="R95" s="65">
        <v>11</v>
      </c>
      <c r="S95" s="65">
        <v>15</v>
      </c>
      <c r="T95" s="65">
        <v>17</v>
      </c>
      <c r="U95" s="65">
        <v>15</v>
      </c>
      <c r="V95" s="65">
        <v>7</v>
      </c>
      <c r="W95" s="65">
        <v>16</v>
      </c>
      <c r="X95" s="65">
        <v>19</v>
      </c>
      <c r="Y95" s="65">
        <v>9</v>
      </c>
      <c r="Z95" s="65">
        <v>7</v>
      </c>
      <c r="AA95" s="65">
        <v>143</v>
      </c>
      <c r="AB95" s="9"/>
      <c r="AC95" s="9"/>
    </row>
    <row r="96" spans="1:29" s="12" customFormat="1" ht="16.5" customHeight="1" x14ac:dyDescent="0.2">
      <c r="A96" s="11" t="s">
        <v>51</v>
      </c>
      <c r="B96" s="9">
        <f>ENERO!$I$12</f>
        <v>4193</v>
      </c>
      <c r="C96" s="9">
        <f>FEBRERO!$I$12</f>
        <v>4015.86</v>
      </c>
      <c r="D96" s="9">
        <f>MARZO!$I$12</f>
        <v>4621.96</v>
      </c>
      <c r="E96" s="9">
        <f>ABRIL!$I$12</f>
        <v>4290.8100000000004</v>
      </c>
      <c r="F96" s="9">
        <f>MAYO!$I$12</f>
        <v>4039.76</v>
      </c>
      <c r="G96" s="9">
        <f>JUNIO!$I$12</f>
        <v>0</v>
      </c>
      <c r="H96" s="9">
        <f>JULIO!$I$12</f>
        <v>0</v>
      </c>
      <c r="I96" s="9">
        <f>AGOSTO!$I$12</f>
        <v>0</v>
      </c>
      <c r="J96" s="9">
        <f>SEPTIEMBRE!$I$12</f>
        <v>0</v>
      </c>
      <c r="K96" s="9">
        <f>OCTUBRE!$I$12</f>
        <v>0</v>
      </c>
      <c r="L96" s="9">
        <f>NOVIEMBRE!$I$12</f>
        <v>0</v>
      </c>
      <c r="M96" s="9">
        <f>DICIEMBRE!$I$12</f>
        <v>0</v>
      </c>
      <c r="N96" s="9">
        <f>SUM(B96:M96)</f>
        <v>21161.39</v>
      </c>
      <c r="O96" s="65">
        <v>546.75</v>
      </c>
      <c r="P96" s="65">
        <v>484.95</v>
      </c>
      <c r="Q96" s="65">
        <v>422.1</v>
      </c>
      <c r="R96" s="65">
        <v>343.55</v>
      </c>
      <c r="S96" s="65">
        <v>3362.15</v>
      </c>
      <c r="T96" s="65">
        <v>4462</v>
      </c>
      <c r="U96" s="65">
        <v>4327.05</v>
      </c>
      <c r="V96" s="65">
        <v>4196.55</v>
      </c>
      <c r="W96" s="65">
        <v>1047.9000000000001</v>
      </c>
      <c r="X96" s="65">
        <v>4379.05</v>
      </c>
      <c r="Y96" s="65">
        <v>4092.9</v>
      </c>
      <c r="Z96" s="65">
        <v>3977.65</v>
      </c>
      <c r="AA96" s="65">
        <v>31642.600000000002</v>
      </c>
      <c r="AB96" s="9"/>
    </row>
    <row r="97" spans="1:29" s="9" customFormat="1" ht="16.5" hidden="1" customHeight="1" x14ac:dyDescent="0.2">
      <c r="A97" s="13" t="s">
        <v>96</v>
      </c>
      <c r="B97" s="9">
        <f>ENERO!$H$12</f>
        <v>194</v>
      </c>
      <c r="C97" s="9">
        <f>FEBRERO!$H$12</f>
        <v>187</v>
      </c>
      <c r="D97" s="9">
        <f>MARZO!$H$12</f>
        <v>207</v>
      </c>
      <c r="E97" s="9">
        <f>ABRIL!$H$12</f>
        <v>196</v>
      </c>
      <c r="F97" s="9">
        <f>MAYO!$H$12</f>
        <v>185</v>
      </c>
      <c r="G97" s="9">
        <f>JUNIO!$H$12</f>
        <v>0</v>
      </c>
      <c r="H97" s="9">
        <f>JULIO!$H$12</f>
        <v>0</v>
      </c>
      <c r="I97" s="9">
        <f>AGOSTO!$H$12</f>
        <v>0</v>
      </c>
      <c r="J97" s="9">
        <f>SEPTIEMBRE!$H$11</f>
        <v>0</v>
      </c>
      <c r="K97" s="9">
        <f>OCTUBRE!$H$12</f>
        <v>0</v>
      </c>
      <c r="L97" s="9">
        <f>NOVIEMBRE!$H$12</f>
        <v>0</v>
      </c>
      <c r="M97" s="9">
        <f>DICIEMBRE!$H$12</f>
        <v>0</v>
      </c>
      <c r="N97" s="9">
        <f>SUM(B97:M97)</f>
        <v>969</v>
      </c>
      <c r="O97" s="65">
        <v>36</v>
      </c>
      <c r="P97" s="65">
        <v>32</v>
      </c>
      <c r="Q97" s="65">
        <v>28</v>
      </c>
      <c r="R97" s="65">
        <v>23</v>
      </c>
      <c r="S97" s="65">
        <v>164</v>
      </c>
      <c r="T97" s="65">
        <v>217</v>
      </c>
      <c r="U97" s="65">
        <v>211</v>
      </c>
      <c r="V97" s="65">
        <v>206</v>
      </c>
      <c r="W97" s="65">
        <v>181</v>
      </c>
      <c r="X97" s="65">
        <v>197</v>
      </c>
      <c r="Y97" s="65">
        <v>187</v>
      </c>
      <c r="Z97" s="65">
        <v>184</v>
      </c>
      <c r="AA97" s="65">
        <v>1666</v>
      </c>
    </row>
    <row r="98" spans="1:29" s="12" customFormat="1" ht="16.5" hidden="1" customHeight="1" x14ac:dyDescent="0.2">
      <c r="A98" s="11" t="s">
        <v>1</v>
      </c>
      <c r="B98" s="9">
        <f>ENERO!$E$12</f>
        <v>91.15</v>
      </c>
      <c r="C98" s="9">
        <f>FEBRERO!$E$11</f>
        <v>51.62</v>
      </c>
      <c r="D98" s="9">
        <f>MARZO!$E$12</f>
        <v>195.95</v>
      </c>
      <c r="E98" s="9">
        <f>ABRIL!$E$12</f>
        <v>119.33</v>
      </c>
      <c r="F98" s="9">
        <f>MAYO!$E$12</f>
        <v>162.47</v>
      </c>
      <c r="G98" s="9">
        <f>JUNIO!$E$12</f>
        <v>0</v>
      </c>
      <c r="H98" s="9">
        <f>JULIO!$E$12</f>
        <v>0</v>
      </c>
      <c r="I98" s="9">
        <f>AGOSTO!$E$12</f>
        <v>0</v>
      </c>
      <c r="J98" s="9">
        <f>SEPTIEMBRE!$E$12</f>
        <v>0</v>
      </c>
      <c r="K98" s="9">
        <f>OCTUBRE!$E$12</f>
        <v>0</v>
      </c>
      <c r="L98" s="9">
        <f>NOVIEMBRE!$E$12</f>
        <v>0</v>
      </c>
      <c r="M98" s="9">
        <f>DICIEMBRE!$E$12</f>
        <v>0</v>
      </c>
      <c r="N98" s="9">
        <f>SUM(B98:M98)</f>
        <v>620.52</v>
      </c>
      <c r="O98" s="65">
        <v>59.04</v>
      </c>
      <c r="P98" s="65">
        <v>70.430000000000007</v>
      </c>
      <c r="Q98" s="65">
        <v>149.69</v>
      </c>
      <c r="R98" s="65">
        <v>121.03</v>
      </c>
      <c r="S98" s="65">
        <v>146.37</v>
      </c>
      <c r="T98" s="65">
        <v>151.94999999999999</v>
      </c>
      <c r="U98" s="65">
        <v>150.36000000000001</v>
      </c>
      <c r="V98" s="65">
        <v>98.45</v>
      </c>
      <c r="W98" s="65">
        <v>217.94</v>
      </c>
      <c r="X98" s="65">
        <v>264.43</v>
      </c>
      <c r="Y98" s="65">
        <v>124.9</v>
      </c>
      <c r="Z98" s="65">
        <v>83.27</v>
      </c>
      <c r="AA98" s="65">
        <v>1637.8600000000001</v>
      </c>
      <c r="AB98" s="9"/>
    </row>
    <row r="99" spans="1:29" s="12" customFormat="1" ht="16.5" customHeight="1" x14ac:dyDescent="0.2">
      <c r="A99" s="11" t="s">
        <v>53</v>
      </c>
      <c r="B99" s="46">
        <f>IFERROR(+B96/(B94/(30.4166666666667)),"")</f>
        <v>836.58303268831412</v>
      </c>
      <c r="C99" s="46">
        <f t="shared" ref="C99:N99" si="18">IFERROR(+C96/(C94/(30.4166666666667)),"")</f>
        <v>598.44728332761804</v>
      </c>
      <c r="D99" s="46">
        <f t="shared" si="18"/>
        <v>473.41263694324772</v>
      </c>
      <c r="E99" s="46">
        <f t="shared" si="18"/>
        <v>675.66855197763596</v>
      </c>
      <c r="F99" s="46">
        <f t="shared" si="18"/>
        <v>515.52772533389339</v>
      </c>
      <c r="G99" s="46" t="str">
        <f t="shared" si="18"/>
        <v/>
      </c>
      <c r="H99" s="46" t="str">
        <f t="shared" si="18"/>
        <v/>
      </c>
      <c r="I99" s="46" t="str">
        <f t="shared" si="18"/>
        <v/>
      </c>
      <c r="J99" s="46" t="str">
        <f t="shared" si="18"/>
        <v/>
      </c>
      <c r="K99" s="46" t="str">
        <f t="shared" si="18"/>
        <v/>
      </c>
      <c r="L99" s="46" t="str">
        <f t="shared" si="18"/>
        <v/>
      </c>
      <c r="M99" s="46" t="str">
        <f t="shared" si="18"/>
        <v/>
      </c>
      <c r="N99" s="46">
        <f t="shared" si="18"/>
        <v>593.21764912798176</v>
      </c>
      <c r="O99" s="66">
        <v>178.43682939914183</v>
      </c>
      <c r="P99" s="66">
        <v>90.599855659971851</v>
      </c>
      <c r="Q99" s="66">
        <v>56.658759929391067</v>
      </c>
      <c r="R99" s="66">
        <v>55.45049526841786</v>
      </c>
      <c r="S99" s="66">
        <v>456.80705692291707</v>
      </c>
      <c r="T99" s="66">
        <v>572.29250122988321</v>
      </c>
      <c r="U99" s="66">
        <v>559.70417818413841</v>
      </c>
      <c r="V99" s="66">
        <v>762.51530764635686</v>
      </c>
      <c r="W99" s="66">
        <v>91.252612442383224</v>
      </c>
      <c r="X99" s="66">
        <v>325.59120038785312</v>
      </c>
      <c r="Y99" s="66">
        <v>636.78964194373464</v>
      </c>
      <c r="Z99" s="66">
        <v>896.86326291079899</v>
      </c>
      <c r="AA99" s="66">
        <v>366.87457037469085</v>
      </c>
      <c r="AB99" s="9"/>
    </row>
    <row r="100" spans="1:29" s="12" customFormat="1" ht="15" customHeight="1" x14ac:dyDescent="0.2">
      <c r="A100" s="11" t="s">
        <v>48</v>
      </c>
      <c r="B100" s="47">
        <f>IFERROR((B94-B98)*100/B94,"")</f>
        <v>40.209904886848136</v>
      </c>
      <c r="C100" s="47">
        <f t="shared" ref="C100:N100" si="19">IFERROR((C94-C98)*100/C94,"")</f>
        <v>74.709715349566409</v>
      </c>
      <c r="D100" s="47">
        <f t="shared" si="19"/>
        <v>34.014682112068968</v>
      </c>
      <c r="E100" s="47">
        <f t="shared" si="19"/>
        <v>38.222199213087599</v>
      </c>
      <c r="F100" s="47">
        <f t="shared" si="19"/>
        <v>31.835535976505142</v>
      </c>
      <c r="G100" s="47" t="str">
        <f t="shared" si="19"/>
        <v/>
      </c>
      <c r="H100" s="47" t="str">
        <f t="shared" si="19"/>
        <v/>
      </c>
      <c r="I100" s="47" t="str">
        <f t="shared" si="19"/>
        <v/>
      </c>
      <c r="J100" s="47" t="str">
        <f t="shared" si="19"/>
        <v/>
      </c>
      <c r="K100" s="47" t="str">
        <f t="shared" si="19"/>
        <v/>
      </c>
      <c r="L100" s="47" t="str">
        <f t="shared" si="19"/>
        <v/>
      </c>
      <c r="M100" s="47" t="str">
        <f t="shared" si="19"/>
        <v/>
      </c>
      <c r="N100" s="47">
        <f t="shared" si="19"/>
        <v>42.810797858123742</v>
      </c>
      <c r="O100" s="67">
        <v>36.652360515021464</v>
      </c>
      <c r="P100" s="67">
        <v>56.740986425895215</v>
      </c>
      <c r="Q100" s="67">
        <v>33.94086496028244</v>
      </c>
      <c r="R100" s="67">
        <v>35.776067922525868</v>
      </c>
      <c r="S100" s="67">
        <v>34.618305266449276</v>
      </c>
      <c r="T100" s="67">
        <v>35.92662871600254</v>
      </c>
      <c r="U100" s="67">
        <v>36.057835424197322</v>
      </c>
      <c r="V100" s="67">
        <v>41.188769414575866</v>
      </c>
      <c r="W100" s="67">
        <v>37.604855564144408</v>
      </c>
      <c r="X100" s="67">
        <v>35.361411914248691</v>
      </c>
      <c r="Y100" s="67">
        <v>36.112531969309458</v>
      </c>
      <c r="Z100" s="67">
        <v>38.272794662713125</v>
      </c>
      <c r="AA100" s="67">
        <v>37.567517086540036</v>
      </c>
      <c r="AB100" s="9"/>
    </row>
    <row r="101" spans="1:29" s="12" customFormat="1" ht="16.5" hidden="1" customHeight="1" x14ac:dyDescent="0.2">
      <c r="A101" s="11" t="s">
        <v>49</v>
      </c>
      <c r="B101" s="14" t="e">
        <f>(SUM($B95:B95)/+SUM(#REF!)-1)</f>
        <v>#REF!</v>
      </c>
      <c r="C101" s="14" t="e">
        <f>(SUM($B95:C95)/+SUM(#REF!)-1)</f>
        <v>#REF!</v>
      </c>
      <c r="D101" s="14" t="e">
        <f>(SUM($B95:D95)/+SUM(#REF!)-1)</f>
        <v>#REF!</v>
      </c>
      <c r="E101" s="14" t="e">
        <f>(SUM($B95:E95)/+SUM(#REF!)-1)</f>
        <v>#REF!</v>
      </c>
      <c r="F101" s="14" t="e">
        <f>(SUM($B95:F95)/+SUM(#REF!)-1)</f>
        <v>#REF!</v>
      </c>
      <c r="G101" s="14" t="e">
        <f>(SUM($B95:G95)/+SUM(#REF!)-1)</f>
        <v>#REF!</v>
      </c>
      <c r="H101" s="14" t="e">
        <f>(SUM($B95:H95)/+SUM(#REF!)-1)</f>
        <v>#REF!</v>
      </c>
      <c r="I101" s="14" t="e">
        <f>(SUM($B95:I95)/+SUM(#REF!)-1)</f>
        <v>#REF!</v>
      </c>
      <c r="J101" s="14" t="e">
        <f>(SUM($B95:J95)/+SUM(#REF!)-1)</f>
        <v>#REF!</v>
      </c>
      <c r="K101" s="14" t="e">
        <f>(SUM($B95:K95)/+SUM(#REF!)-1)</f>
        <v>#REF!</v>
      </c>
      <c r="L101" s="14" t="e">
        <f>(SUM($B95:L95)/+SUM(#REF!)-1)</f>
        <v>#REF!</v>
      </c>
      <c r="M101" s="14" t="e">
        <f>(SUM($B95:M95)/+SUM(#REF!)-1)</f>
        <v>#REF!</v>
      </c>
      <c r="N101" s="14"/>
      <c r="O101" s="68" t="e">
        <v>#REF!</v>
      </c>
      <c r="P101" s="68" t="e">
        <v>#REF!</v>
      </c>
      <c r="Q101" s="68" t="e">
        <v>#REF!</v>
      </c>
      <c r="R101" s="68" t="e">
        <v>#REF!</v>
      </c>
      <c r="S101" s="68" t="e">
        <v>#REF!</v>
      </c>
      <c r="T101" s="68" t="e">
        <v>#REF!</v>
      </c>
      <c r="U101" s="68" t="e">
        <v>#REF!</v>
      </c>
      <c r="V101" s="68" t="e">
        <v>#REF!</v>
      </c>
      <c r="W101" s="68" t="e">
        <v>#REF!</v>
      </c>
      <c r="X101" s="68" t="e">
        <v>#REF!</v>
      </c>
      <c r="Y101" s="68" t="e">
        <v>#REF!</v>
      </c>
      <c r="Z101" s="68" t="e">
        <v>#REF!</v>
      </c>
      <c r="AA101" s="68"/>
      <c r="AB101" s="9"/>
    </row>
    <row r="102" spans="1:29" s="12" customFormat="1" ht="16.5" hidden="1" customHeight="1" x14ac:dyDescent="0.2">
      <c r="A102" s="11" t="s">
        <v>50</v>
      </c>
      <c r="B102" s="14" t="e">
        <f>(SUM($B94:B94)/+SUM(#REF!)-1)</f>
        <v>#REF!</v>
      </c>
      <c r="C102" s="14" t="e">
        <f>(SUM($B94:C94)/+SUM(#REF!)-1)</f>
        <v>#REF!</v>
      </c>
      <c r="D102" s="14" t="e">
        <f>(SUM($B94:D94)/+SUM(#REF!)-1)</f>
        <v>#REF!</v>
      </c>
      <c r="E102" s="14" t="e">
        <f>(SUM($B94:E94)/+SUM(#REF!)-1)</f>
        <v>#REF!</v>
      </c>
      <c r="F102" s="14" t="e">
        <f>(SUM($B94:F94)/+SUM(#REF!)-1)</f>
        <v>#REF!</v>
      </c>
      <c r="G102" s="14" t="e">
        <f>(SUM($B94:G94)/+SUM(#REF!)-1)</f>
        <v>#REF!</v>
      </c>
      <c r="H102" s="14" t="e">
        <f>(SUM($B94:H94)/+SUM(#REF!)-1)</f>
        <v>#REF!</v>
      </c>
      <c r="I102" s="14" t="e">
        <f>(SUM($B94:I94)/+SUM(#REF!)-1)</f>
        <v>#REF!</v>
      </c>
      <c r="J102" s="14" t="e">
        <f>(SUM($B94:J94)/+SUM(#REF!)-1)</f>
        <v>#REF!</v>
      </c>
      <c r="K102" s="14" t="e">
        <f>(SUM($B94:K94)/+SUM(#REF!)-1)</f>
        <v>#REF!</v>
      </c>
      <c r="L102" s="14" t="e">
        <f>(SUM($B94:L94)/+SUM(#REF!)-1)</f>
        <v>#REF!</v>
      </c>
      <c r="M102" s="14" t="e">
        <f>(SUM($B94:M94)/+SUM(#REF!)-1)</f>
        <v>#REF!</v>
      </c>
      <c r="N102" s="14"/>
      <c r="O102" s="68" t="e">
        <v>#REF!</v>
      </c>
      <c r="P102" s="68" t="e">
        <v>#REF!</v>
      </c>
      <c r="Q102" s="68" t="e">
        <v>#REF!</v>
      </c>
      <c r="R102" s="68" t="e">
        <v>#REF!</v>
      </c>
      <c r="S102" s="68" t="e">
        <v>#REF!</v>
      </c>
      <c r="T102" s="68" t="e">
        <v>#REF!</v>
      </c>
      <c r="U102" s="68" t="e">
        <v>#REF!</v>
      </c>
      <c r="V102" s="68" t="e">
        <v>#REF!</v>
      </c>
      <c r="W102" s="68" t="e">
        <v>#REF!</v>
      </c>
      <c r="X102" s="68" t="e">
        <v>#REF!</v>
      </c>
      <c r="Y102" s="68" t="e">
        <v>#REF!</v>
      </c>
      <c r="Z102" s="68" t="e">
        <v>#REF!</v>
      </c>
      <c r="AA102" s="68"/>
      <c r="AB102" s="9"/>
    </row>
    <row r="103" spans="1:29" s="12" customFormat="1" ht="16.5" hidden="1" customHeight="1" x14ac:dyDescent="0.2">
      <c r="A103" s="11" t="s">
        <v>49</v>
      </c>
      <c r="B103" s="14" t="e">
        <f>(SUM(#REF!)/+SUM(#REF!)-1)</f>
        <v>#REF!</v>
      </c>
      <c r="C103" s="14" t="e">
        <f>(SUM(#REF!)/+SUM(#REF!)-1)</f>
        <v>#REF!</v>
      </c>
      <c r="D103" s="14" t="e">
        <f>(SUM(#REF!)/+SUM(#REF!)-1)</f>
        <v>#REF!</v>
      </c>
      <c r="E103" s="14" t="e">
        <f>(SUM(#REF!)/+SUM(#REF!)-1)</f>
        <v>#REF!</v>
      </c>
      <c r="F103" s="14" t="e">
        <f>(SUM(#REF!)/+SUM(#REF!)-1)</f>
        <v>#REF!</v>
      </c>
      <c r="G103" s="14" t="e">
        <f>(SUM(#REF!)/+SUM(#REF!)-1)</f>
        <v>#REF!</v>
      </c>
      <c r="H103" s="14" t="e">
        <f>(SUM(#REF!)/+SUM(#REF!)-1)</f>
        <v>#REF!</v>
      </c>
      <c r="I103" s="14" t="e">
        <f>(SUM(#REF!)/+SUM(#REF!)-1)</f>
        <v>#REF!</v>
      </c>
      <c r="J103" s="14" t="e">
        <f>(SUM(#REF!)/+SUM(#REF!)-1)</f>
        <v>#REF!</v>
      </c>
      <c r="K103" s="14" t="e">
        <f>(SUM(#REF!)/+SUM(#REF!)-1)</f>
        <v>#REF!</v>
      </c>
      <c r="L103" s="14" t="e">
        <f>(SUM(#REF!)/+SUM(#REF!)-1)</f>
        <v>#REF!</v>
      </c>
      <c r="M103" s="14" t="e">
        <f>(SUM(#REF!)/+SUM(#REF!)-1)</f>
        <v>#REF!</v>
      </c>
      <c r="N103" s="14"/>
      <c r="O103" s="68" t="e">
        <v>#REF!</v>
      </c>
      <c r="P103" s="68" t="e">
        <v>#REF!</v>
      </c>
      <c r="Q103" s="68" t="e">
        <v>#REF!</v>
      </c>
      <c r="R103" s="68" t="e">
        <v>#REF!</v>
      </c>
      <c r="S103" s="68" t="e">
        <v>#REF!</v>
      </c>
      <c r="T103" s="68" t="e">
        <v>#REF!</v>
      </c>
      <c r="U103" s="68" t="e">
        <v>#REF!</v>
      </c>
      <c r="V103" s="68" t="e">
        <v>#REF!</v>
      </c>
      <c r="W103" s="68" t="e">
        <v>#REF!</v>
      </c>
      <c r="X103" s="68" t="e">
        <v>#REF!</v>
      </c>
      <c r="Y103" s="68" t="e">
        <v>#REF!</v>
      </c>
      <c r="Z103" s="68" t="e">
        <v>#REF!</v>
      </c>
      <c r="AA103" s="68"/>
      <c r="AB103" s="9"/>
    </row>
    <row r="104" spans="1:29" s="12" customFormat="1" ht="16.5" hidden="1" customHeight="1" x14ac:dyDescent="0.2">
      <c r="A104" s="11" t="s">
        <v>50</v>
      </c>
      <c r="B104" s="14" t="e">
        <f>(SUM(#REF!)/+SUM(#REF!)-1)</f>
        <v>#REF!</v>
      </c>
      <c r="C104" s="14" t="e">
        <f>(SUM(#REF!)/+SUM(#REF!)-1)</f>
        <v>#REF!</v>
      </c>
      <c r="D104" s="14" t="e">
        <f>(SUM(#REF!)/+SUM(#REF!)-1)</f>
        <v>#REF!</v>
      </c>
      <c r="E104" s="14" t="e">
        <f>(SUM(#REF!)/+SUM(#REF!)-1)</f>
        <v>#REF!</v>
      </c>
      <c r="F104" s="14" t="e">
        <f>(SUM(#REF!)/+SUM(#REF!)-1)</f>
        <v>#REF!</v>
      </c>
      <c r="G104" s="14" t="e">
        <f>(SUM(#REF!)/+SUM(#REF!)-1)</f>
        <v>#REF!</v>
      </c>
      <c r="H104" s="14" t="e">
        <f>(SUM(#REF!)/+SUM(#REF!)-1)</f>
        <v>#REF!</v>
      </c>
      <c r="I104" s="14" t="e">
        <f>(SUM(#REF!)/+SUM(#REF!)-1)</f>
        <v>#REF!</v>
      </c>
      <c r="J104" s="14" t="e">
        <f>(SUM(#REF!)/+SUM(#REF!)-1)</f>
        <v>#REF!</v>
      </c>
      <c r="K104" s="14" t="e">
        <f>(SUM(#REF!)/+SUM(#REF!)-1)</f>
        <v>#REF!</v>
      </c>
      <c r="L104" s="14" t="e">
        <f>(SUM(#REF!)/+SUM(#REF!)-1)</f>
        <v>#REF!</v>
      </c>
      <c r="M104" s="14" t="e">
        <f>(SUM(#REF!)/+SUM(#REF!)-1)</f>
        <v>#REF!</v>
      </c>
      <c r="N104" s="14"/>
      <c r="O104" s="68" t="e">
        <v>#REF!</v>
      </c>
      <c r="P104" s="68" t="e">
        <v>#REF!</v>
      </c>
      <c r="Q104" s="68" t="e">
        <v>#REF!</v>
      </c>
      <c r="R104" s="68" t="e">
        <v>#REF!</v>
      </c>
      <c r="S104" s="68" t="e">
        <v>#REF!</v>
      </c>
      <c r="T104" s="68" t="e">
        <v>#REF!</v>
      </c>
      <c r="U104" s="68" t="e">
        <v>#REF!</v>
      </c>
      <c r="V104" s="68" t="e">
        <v>#REF!</v>
      </c>
      <c r="W104" s="68" t="e">
        <v>#REF!</v>
      </c>
      <c r="X104" s="68" t="e">
        <v>#REF!</v>
      </c>
      <c r="Y104" s="68" t="e">
        <v>#REF!</v>
      </c>
      <c r="Z104" s="68" t="e">
        <v>#REF!</v>
      </c>
      <c r="AA104" s="68"/>
      <c r="AB104" s="9"/>
    </row>
    <row r="105" spans="1:29" s="5" customFormat="1" ht="21.75" customHeight="1" x14ac:dyDescent="0.2">
      <c r="A105" s="10" t="s">
        <v>56</v>
      </c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9"/>
    </row>
    <row r="106" spans="1:29" s="12" customFormat="1" ht="16.5" customHeight="1" x14ac:dyDescent="0.2">
      <c r="A106" s="11" t="s">
        <v>3</v>
      </c>
      <c r="B106" s="9">
        <f>ENERO!$D$13</f>
        <v>1056.46</v>
      </c>
      <c r="C106" s="9">
        <f>FEBRERO!$D$13</f>
        <v>972.55</v>
      </c>
      <c r="D106" s="9">
        <f>MARZO!$D$13</f>
        <v>780.8</v>
      </c>
      <c r="E106" s="9">
        <f>ABRIL!$D$13</f>
        <v>808.22</v>
      </c>
      <c r="F106" s="9">
        <f>MAYO!$D$13</f>
        <v>815.7</v>
      </c>
      <c r="G106" s="9">
        <f>JUNIO!$D$13</f>
        <v>0</v>
      </c>
      <c r="H106" s="9">
        <f>JULIO!$D$13</f>
        <v>0</v>
      </c>
      <c r="I106" s="9">
        <f>AGOSTO!$D$13</f>
        <v>0</v>
      </c>
      <c r="J106" s="9">
        <f>SEPTIEMBRE!$D$13</f>
        <v>0</v>
      </c>
      <c r="K106" s="9">
        <f>OCTUBRE!$D$13</f>
        <v>0</v>
      </c>
      <c r="L106" s="9">
        <f>NOVIEMBRE!$D$13</f>
        <v>0</v>
      </c>
      <c r="M106" s="9">
        <f>DICIEMBRE!$D$13</f>
        <v>0</v>
      </c>
      <c r="N106" s="9">
        <f>SUM(B106:M106)</f>
        <v>4433.7299999999996</v>
      </c>
      <c r="O106" s="65">
        <v>552.67999999999995</v>
      </c>
      <c r="P106" s="65">
        <v>679.73</v>
      </c>
      <c r="Q106" s="65">
        <v>1140.97</v>
      </c>
      <c r="R106" s="65">
        <v>767</v>
      </c>
      <c r="S106" s="65">
        <v>571.62</v>
      </c>
      <c r="T106" s="65">
        <v>598.62</v>
      </c>
      <c r="U106" s="65">
        <v>458.94</v>
      </c>
      <c r="V106" s="65">
        <v>349.51</v>
      </c>
      <c r="W106" s="65">
        <v>434.98</v>
      </c>
      <c r="X106" s="65">
        <v>513.78</v>
      </c>
      <c r="Y106" s="65">
        <v>973.1</v>
      </c>
      <c r="Z106" s="65">
        <v>781.64</v>
      </c>
      <c r="AA106" s="65">
        <v>7822.57</v>
      </c>
      <c r="AB106" s="9"/>
      <c r="AC106" s="9"/>
    </row>
    <row r="107" spans="1:29" s="12" customFormat="1" ht="16.5" customHeight="1" x14ac:dyDescent="0.2">
      <c r="A107" s="12" t="s">
        <v>4</v>
      </c>
      <c r="B107" s="9">
        <f>ENERO!$C$13</f>
        <v>76</v>
      </c>
      <c r="C107" s="9">
        <f>FEBRERO!$C$13</f>
        <v>64</v>
      </c>
      <c r="D107" s="9">
        <f>MARZO!$C$13</f>
        <v>46</v>
      </c>
      <c r="E107" s="9">
        <f>ABRIL!$C$13</f>
        <v>60</v>
      </c>
      <c r="F107" s="9">
        <f>MAYO!$C$13</f>
        <v>55</v>
      </c>
      <c r="G107" s="9">
        <f>JUNIO!$C$13</f>
        <v>0</v>
      </c>
      <c r="H107" s="9">
        <f>JULIO!$C$13</f>
        <v>0</v>
      </c>
      <c r="I107" s="9">
        <f>AGOSTO!$C$13</f>
        <v>0</v>
      </c>
      <c r="J107" s="9">
        <f>SEPTIEMBRE!$C$13</f>
        <v>0</v>
      </c>
      <c r="K107" s="9">
        <f>OCTUBRE!$C$13</f>
        <v>0</v>
      </c>
      <c r="L107" s="9">
        <f>NOVIEMBRE!$C$13</f>
        <v>0</v>
      </c>
      <c r="M107" s="9">
        <f>DICIEMBRE!$C$13</f>
        <v>0</v>
      </c>
      <c r="N107" s="9">
        <f>SUM(B107:M107)</f>
        <v>301</v>
      </c>
      <c r="O107" s="65">
        <v>64</v>
      </c>
      <c r="P107" s="65">
        <v>58</v>
      </c>
      <c r="Q107" s="65">
        <v>90</v>
      </c>
      <c r="R107" s="65">
        <v>66</v>
      </c>
      <c r="S107" s="65">
        <v>49</v>
      </c>
      <c r="T107" s="65">
        <v>45</v>
      </c>
      <c r="U107" s="65">
        <v>34</v>
      </c>
      <c r="V107" s="65">
        <v>33</v>
      </c>
      <c r="W107" s="65">
        <v>36</v>
      </c>
      <c r="X107" s="65">
        <v>47</v>
      </c>
      <c r="Y107" s="65">
        <v>61</v>
      </c>
      <c r="Z107" s="65">
        <v>63</v>
      </c>
      <c r="AA107" s="65">
        <v>646</v>
      </c>
      <c r="AB107" s="9"/>
      <c r="AC107" s="9"/>
    </row>
    <row r="108" spans="1:29" s="12" customFormat="1" ht="16.5" customHeight="1" x14ac:dyDescent="0.2">
      <c r="A108" s="11" t="s">
        <v>51</v>
      </c>
      <c r="B108" s="9">
        <f>ENERO!$I$13</f>
        <v>7708.94</v>
      </c>
      <c r="C108" s="9">
        <f>FEBRERO!$I$13</f>
        <v>8307.49</v>
      </c>
      <c r="D108" s="9">
        <f>MARZO!$I$13</f>
        <v>8341.39</v>
      </c>
      <c r="E108" s="9">
        <f>ABRIL!$I$13</f>
        <v>8775.69</v>
      </c>
      <c r="F108" s="9">
        <f>MAYO!$I$13</f>
        <v>8371.5</v>
      </c>
      <c r="G108" s="9">
        <f>JUNIO!$I$13</f>
        <v>0</v>
      </c>
      <c r="H108" s="9">
        <f>JULIO!$I$13</f>
        <v>0</v>
      </c>
      <c r="I108" s="9">
        <f>AGOSTO!$I$13</f>
        <v>0</v>
      </c>
      <c r="J108" s="9">
        <f>SEPTIEMBRE!$I$13</f>
        <v>0</v>
      </c>
      <c r="K108" s="9">
        <f>OCTUBRE!$I$13</f>
        <v>0</v>
      </c>
      <c r="L108" s="9">
        <f>NOVIEMBRE!$I$13</f>
        <v>0</v>
      </c>
      <c r="M108" s="9">
        <f>DICIEMBRE!$I$13</f>
        <v>0</v>
      </c>
      <c r="N108" s="9">
        <f>SUM(B108:M108)</f>
        <v>41505.01</v>
      </c>
      <c r="O108" s="65">
        <v>4204.8100000000004</v>
      </c>
      <c r="P108" s="65">
        <v>4332.01</v>
      </c>
      <c r="Q108" s="65">
        <v>4076.62</v>
      </c>
      <c r="R108" s="65">
        <v>3686.57</v>
      </c>
      <c r="S108" s="65">
        <v>4337.58</v>
      </c>
      <c r="T108" s="65">
        <v>4068.94</v>
      </c>
      <c r="U108" s="65">
        <v>3900.09</v>
      </c>
      <c r="V108" s="65">
        <v>3712.39</v>
      </c>
      <c r="W108" s="65">
        <v>4566.1499999999996</v>
      </c>
      <c r="X108" s="65">
        <v>3733.19</v>
      </c>
      <c r="Y108" s="65">
        <v>7449.34</v>
      </c>
      <c r="Z108" s="65">
        <v>8945.39</v>
      </c>
      <c r="AA108" s="65">
        <v>57013.08</v>
      </c>
      <c r="AB108" s="9"/>
    </row>
    <row r="109" spans="1:29" s="9" customFormat="1" ht="16.5" hidden="1" customHeight="1" x14ac:dyDescent="0.2">
      <c r="A109" s="13" t="s">
        <v>96</v>
      </c>
      <c r="B109" s="9">
        <f>ENERO!$H$13</f>
        <v>523</v>
      </c>
      <c r="C109" s="9">
        <f>FEBRERO!$H$13</f>
        <v>546</v>
      </c>
      <c r="D109" s="9">
        <f>MARZO!$H$13</f>
        <v>537</v>
      </c>
      <c r="E109" s="9">
        <f>ABRIL!$H$13</f>
        <v>550</v>
      </c>
      <c r="F109" s="9">
        <f>MAYO!$H$13</f>
        <v>519</v>
      </c>
      <c r="G109" s="9">
        <f>JUNIO!$H$13</f>
        <v>0</v>
      </c>
      <c r="H109" s="9">
        <f>JULIO!$H$13</f>
        <v>0</v>
      </c>
      <c r="I109" s="9">
        <f>AGOSTO!$H$13</f>
        <v>0</v>
      </c>
      <c r="J109" s="9">
        <f>SEPTIEMBRE!$H$12</f>
        <v>0</v>
      </c>
      <c r="K109" s="9">
        <f>OCTUBRE!$H$13</f>
        <v>0</v>
      </c>
      <c r="L109" s="9">
        <f>NOVIEMBRE!$H$13</f>
        <v>0</v>
      </c>
      <c r="M109" s="9">
        <f>DICIEMBRE!$H$13</f>
        <v>0</v>
      </c>
      <c r="N109" s="9">
        <f>SUM(B109:M109)</f>
        <v>2675</v>
      </c>
      <c r="O109" s="65">
        <v>418</v>
      </c>
      <c r="P109" s="65">
        <v>399</v>
      </c>
      <c r="Q109" s="65">
        <v>354</v>
      </c>
      <c r="R109" s="65">
        <v>321</v>
      </c>
      <c r="S109" s="65">
        <v>375</v>
      </c>
      <c r="T109" s="65">
        <v>358</v>
      </c>
      <c r="U109" s="65">
        <v>342</v>
      </c>
      <c r="V109" s="65">
        <v>327</v>
      </c>
      <c r="W109" s="65">
        <v>206</v>
      </c>
      <c r="X109" s="65">
        <v>354</v>
      </c>
      <c r="Y109" s="65">
        <v>466</v>
      </c>
      <c r="Z109" s="65">
        <v>545</v>
      </c>
      <c r="AA109" s="65">
        <v>4465</v>
      </c>
    </row>
    <row r="110" spans="1:29" s="12" customFormat="1" ht="16.5" hidden="1" customHeight="1" x14ac:dyDescent="0.2">
      <c r="A110" s="11" t="s">
        <v>1</v>
      </c>
      <c r="B110" s="9">
        <f>ENERO!$E$13</f>
        <v>717.79</v>
      </c>
      <c r="C110" s="9">
        <f>FEBRERO!$E$13</f>
        <v>624.47</v>
      </c>
      <c r="D110" s="9">
        <f>MARZO!$E$13</f>
        <v>514.16999999999996</v>
      </c>
      <c r="E110" s="9">
        <f>ABRIL!$E$13</f>
        <v>538.96</v>
      </c>
      <c r="F110" s="9">
        <f>MAYO!$E$13</f>
        <v>536.82000000000005</v>
      </c>
      <c r="G110" s="9">
        <f>JUNIO!$E$13</f>
        <v>0</v>
      </c>
      <c r="H110" s="9">
        <f>JULIO!$E$13</f>
        <v>0</v>
      </c>
      <c r="I110" s="9">
        <f>AGOSTO!$E$13</f>
        <v>0</v>
      </c>
      <c r="J110" s="9">
        <f>SEPTIEMBRE!$E$13</f>
        <v>0</v>
      </c>
      <c r="K110" s="9">
        <f>OCTUBRE!$E$13</f>
        <v>0</v>
      </c>
      <c r="L110" s="9">
        <f>NOVIEMBRE!$E$13</f>
        <v>0</v>
      </c>
      <c r="M110" s="9">
        <f>DICIEMBRE!$E$13</f>
        <v>0</v>
      </c>
      <c r="N110" s="9">
        <f>SUM(B110:M110)</f>
        <v>2932.21</v>
      </c>
      <c r="O110" s="65">
        <v>371.83</v>
      </c>
      <c r="P110" s="65">
        <v>444.9</v>
      </c>
      <c r="Q110" s="65">
        <v>805.6</v>
      </c>
      <c r="R110" s="65">
        <v>545.89</v>
      </c>
      <c r="S110" s="65">
        <v>378.41</v>
      </c>
      <c r="T110" s="65">
        <v>390.01</v>
      </c>
      <c r="U110" s="65">
        <v>306.47000000000003</v>
      </c>
      <c r="V110" s="65">
        <v>232.86</v>
      </c>
      <c r="W110" s="65">
        <v>297.08</v>
      </c>
      <c r="X110" s="65">
        <v>355.47</v>
      </c>
      <c r="Y110" s="65">
        <v>654.98</v>
      </c>
      <c r="Z110" s="65">
        <v>533.95000000000005</v>
      </c>
      <c r="AA110" s="65">
        <v>5317.45</v>
      </c>
      <c r="AB110" s="9"/>
    </row>
    <row r="111" spans="1:29" s="12" customFormat="1" ht="16.5" customHeight="1" x14ac:dyDescent="0.2">
      <c r="A111" s="11" t="s">
        <v>53</v>
      </c>
      <c r="B111" s="46">
        <f>IFERROR(+B108/(B106/(30.4166666666667)),"")</f>
        <v>221.94901684241105</v>
      </c>
      <c r="C111" s="46">
        <f t="shared" ref="C111:N111" si="20">IFERROR(+C108/(C106/(30.4166666666667)),"")</f>
        <v>259.8181627337072</v>
      </c>
      <c r="D111" s="46">
        <f t="shared" si="20"/>
        <v>324.94528581796482</v>
      </c>
      <c r="E111" s="46">
        <f t="shared" si="20"/>
        <v>330.2655681621344</v>
      </c>
      <c r="F111" s="46">
        <f t="shared" si="20"/>
        <v>312.16516488905268</v>
      </c>
      <c r="G111" s="46" t="str">
        <f t="shared" si="20"/>
        <v/>
      </c>
      <c r="H111" s="46" t="str">
        <f t="shared" si="20"/>
        <v/>
      </c>
      <c r="I111" s="46" t="str">
        <f t="shared" si="20"/>
        <v/>
      </c>
      <c r="J111" s="46" t="str">
        <f t="shared" si="20"/>
        <v/>
      </c>
      <c r="K111" s="46" t="str">
        <f t="shared" si="20"/>
        <v/>
      </c>
      <c r="L111" s="46" t="str">
        <f t="shared" si="20"/>
        <v/>
      </c>
      <c r="M111" s="46" t="str">
        <f t="shared" si="20"/>
        <v/>
      </c>
      <c r="N111" s="46">
        <f t="shared" si="20"/>
        <v>284.73634031992663</v>
      </c>
      <c r="O111" s="66">
        <v>231.41113151673088</v>
      </c>
      <c r="P111" s="66">
        <v>193.84947577224312</v>
      </c>
      <c r="Q111" s="66">
        <v>108.67699559731351</v>
      </c>
      <c r="R111" s="66">
        <v>146.19709365493279</v>
      </c>
      <c r="S111" s="66">
        <v>230.80844791994704</v>
      </c>
      <c r="T111" s="66">
        <v>206.74817357700513</v>
      </c>
      <c r="U111" s="66">
        <v>258.48201834662513</v>
      </c>
      <c r="V111" s="66">
        <v>323.07667639457185</v>
      </c>
      <c r="W111" s="66">
        <v>319.29528369120447</v>
      </c>
      <c r="X111" s="66">
        <v>221.01131969584929</v>
      </c>
      <c r="Y111" s="66">
        <v>232.84769465282798</v>
      </c>
      <c r="Z111" s="66">
        <v>348.10007910717673</v>
      </c>
      <c r="AA111" s="66">
        <v>221.68518146849462</v>
      </c>
      <c r="AB111" s="9"/>
    </row>
    <row r="112" spans="1:29" s="12" customFormat="1" ht="15" customHeight="1" x14ac:dyDescent="0.2">
      <c r="A112" s="11" t="s">
        <v>48</v>
      </c>
      <c r="B112" s="47">
        <f>IFERROR((B106-B110)*100/B106,"")</f>
        <v>32.057058478314374</v>
      </c>
      <c r="C112" s="47">
        <f t="shared" ref="C112:N112" si="21">IFERROR((C106-C110)*100/C106,"")</f>
        <v>35.790447791887303</v>
      </c>
      <c r="D112" s="47">
        <f t="shared" si="21"/>
        <v>34.14830942622951</v>
      </c>
      <c r="E112" s="47">
        <f t="shared" si="21"/>
        <v>33.315186459132413</v>
      </c>
      <c r="F112" s="47">
        <f t="shared" si="21"/>
        <v>34.189040088267745</v>
      </c>
      <c r="G112" s="47" t="str">
        <f t="shared" si="21"/>
        <v/>
      </c>
      <c r="H112" s="47" t="str">
        <f t="shared" si="21"/>
        <v/>
      </c>
      <c r="I112" s="47" t="str">
        <f t="shared" si="21"/>
        <v/>
      </c>
      <c r="J112" s="47" t="str">
        <f t="shared" si="21"/>
        <v/>
      </c>
      <c r="K112" s="47" t="str">
        <f t="shared" si="21"/>
        <v/>
      </c>
      <c r="L112" s="47" t="str">
        <f t="shared" si="21"/>
        <v/>
      </c>
      <c r="M112" s="47" t="str">
        <f t="shared" si="21"/>
        <v/>
      </c>
      <c r="N112" s="47">
        <f t="shared" si="21"/>
        <v>33.865842078791438</v>
      </c>
      <c r="O112" s="67">
        <v>32.722370992255911</v>
      </c>
      <c r="P112" s="67">
        <v>34.547540935371401</v>
      </c>
      <c r="Q112" s="67">
        <v>29.393410869698588</v>
      </c>
      <c r="R112" s="67">
        <v>28.827900912646676</v>
      </c>
      <c r="S112" s="67">
        <v>33.800426857002897</v>
      </c>
      <c r="T112" s="67">
        <v>34.848484848484851</v>
      </c>
      <c r="U112" s="67">
        <v>33.22220769599511</v>
      </c>
      <c r="V112" s="67">
        <v>33.37529684415324</v>
      </c>
      <c r="W112" s="67">
        <v>31.702607016414554</v>
      </c>
      <c r="X112" s="67">
        <v>30.812799252598378</v>
      </c>
      <c r="Y112" s="67">
        <v>32.691398622957557</v>
      </c>
      <c r="Z112" s="67">
        <v>31.688501100250747</v>
      </c>
      <c r="AA112" s="67">
        <v>32.024258012392345</v>
      </c>
      <c r="AB112" s="9"/>
    </row>
    <row r="113" spans="1:29" s="12" customFormat="1" ht="16.5" hidden="1" customHeight="1" x14ac:dyDescent="0.2">
      <c r="A113" s="11" t="s">
        <v>49</v>
      </c>
      <c r="B113" s="14" t="e">
        <f>(SUM($B107:B107)/+SUM(#REF!)-1)</f>
        <v>#REF!</v>
      </c>
      <c r="C113" s="14" t="e">
        <f>(SUM($B107:C107)/+SUM(#REF!)-1)</f>
        <v>#REF!</v>
      </c>
      <c r="D113" s="14" t="e">
        <f>(SUM($B107:D107)/+SUM(#REF!)-1)</f>
        <v>#REF!</v>
      </c>
      <c r="E113" s="14" t="e">
        <f>(SUM($B107:E107)/+SUM(#REF!)-1)</f>
        <v>#REF!</v>
      </c>
      <c r="F113" s="14" t="e">
        <f>(SUM($B107:F107)/+SUM(#REF!)-1)</f>
        <v>#REF!</v>
      </c>
      <c r="G113" s="14" t="e">
        <f>(SUM($B107:G107)/+SUM(#REF!)-1)</f>
        <v>#REF!</v>
      </c>
      <c r="H113" s="14" t="e">
        <f>(SUM($B107:H107)/+SUM(#REF!)-1)</f>
        <v>#REF!</v>
      </c>
      <c r="I113" s="14" t="e">
        <f>(SUM($B107:I107)/+SUM(#REF!)-1)</f>
        <v>#REF!</v>
      </c>
      <c r="J113" s="14" t="e">
        <f>(SUM($B107:J107)/+SUM(#REF!)-1)</f>
        <v>#REF!</v>
      </c>
      <c r="K113" s="14" t="e">
        <f>(SUM($B107:K107)/+SUM(#REF!)-1)</f>
        <v>#REF!</v>
      </c>
      <c r="L113" s="14" t="e">
        <f>(SUM($B107:L107)/+SUM(#REF!)-1)</f>
        <v>#REF!</v>
      </c>
      <c r="M113" s="14" t="e">
        <f>(SUM($B107:M107)/+SUM(#REF!)-1)</f>
        <v>#REF!</v>
      </c>
      <c r="N113" s="14"/>
      <c r="O113" s="68" t="e">
        <v>#REF!</v>
      </c>
      <c r="P113" s="68" t="e">
        <v>#REF!</v>
      </c>
      <c r="Q113" s="68" t="e">
        <v>#REF!</v>
      </c>
      <c r="R113" s="68" t="e">
        <v>#REF!</v>
      </c>
      <c r="S113" s="68" t="e">
        <v>#REF!</v>
      </c>
      <c r="T113" s="68" t="e">
        <v>#REF!</v>
      </c>
      <c r="U113" s="68" t="e">
        <v>#REF!</v>
      </c>
      <c r="V113" s="68" t="e">
        <v>#REF!</v>
      </c>
      <c r="W113" s="68" t="e">
        <v>#REF!</v>
      </c>
      <c r="X113" s="68" t="e">
        <v>#REF!</v>
      </c>
      <c r="Y113" s="68" t="e">
        <v>#REF!</v>
      </c>
      <c r="Z113" s="68" t="e">
        <v>#REF!</v>
      </c>
      <c r="AA113" s="68"/>
      <c r="AB113" s="9"/>
    </row>
    <row r="114" spans="1:29" s="12" customFormat="1" ht="16.5" hidden="1" customHeight="1" x14ac:dyDescent="0.2">
      <c r="A114" s="11" t="s">
        <v>50</v>
      </c>
      <c r="B114" s="14" t="e">
        <f>(SUM($B106:B106)/+SUM(#REF!)-1)</f>
        <v>#REF!</v>
      </c>
      <c r="C114" s="14" t="e">
        <f>(SUM($B106:C106)/+SUM(#REF!)-1)</f>
        <v>#REF!</v>
      </c>
      <c r="D114" s="14" t="e">
        <f>(SUM($B106:D106)/+SUM(#REF!)-1)</f>
        <v>#REF!</v>
      </c>
      <c r="E114" s="14" t="e">
        <f>(SUM($B106:E106)/+SUM(#REF!)-1)</f>
        <v>#REF!</v>
      </c>
      <c r="F114" s="14" t="e">
        <f>(SUM($B106:F106)/+SUM(#REF!)-1)</f>
        <v>#REF!</v>
      </c>
      <c r="G114" s="14" t="e">
        <f>(SUM($B106:G106)/+SUM(#REF!)-1)</f>
        <v>#REF!</v>
      </c>
      <c r="H114" s="14" t="e">
        <f>(SUM($B106:H106)/+SUM(#REF!)-1)</f>
        <v>#REF!</v>
      </c>
      <c r="I114" s="14" t="e">
        <f>(SUM($B106:I106)/+SUM(#REF!)-1)</f>
        <v>#REF!</v>
      </c>
      <c r="J114" s="14" t="e">
        <f>(SUM($B106:J106)/+SUM(#REF!)-1)</f>
        <v>#REF!</v>
      </c>
      <c r="K114" s="14" t="e">
        <f>(SUM($B106:K106)/+SUM(#REF!)-1)</f>
        <v>#REF!</v>
      </c>
      <c r="L114" s="14" t="e">
        <f>(SUM($B106:L106)/+SUM(#REF!)-1)</f>
        <v>#REF!</v>
      </c>
      <c r="M114" s="14" t="e">
        <f>(SUM($B106:M106)/+SUM(#REF!)-1)</f>
        <v>#REF!</v>
      </c>
      <c r="N114" s="14"/>
      <c r="O114" s="68" t="e">
        <v>#REF!</v>
      </c>
      <c r="P114" s="68" t="e">
        <v>#REF!</v>
      </c>
      <c r="Q114" s="68" t="e">
        <v>#REF!</v>
      </c>
      <c r="R114" s="68" t="e">
        <v>#REF!</v>
      </c>
      <c r="S114" s="68" t="e">
        <v>#REF!</v>
      </c>
      <c r="T114" s="68" t="e">
        <v>#REF!</v>
      </c>
      <c r="U114" s="68" t="e">
        <v>#REF!</v>
      </c>
      <c r="V114" s="68" t="e">
        <v>#REF!</v>
      </c>
      <c r="W114" s="68" t="e">
        <v>#REF!</v>
      </c>
      <c r="X114" s="68" t="e">
        <v>#REF!</v>
      </c>
      <c r="Y114" s="68" t="e">
        <v>#REF!</v>
      </c>
      <c r="Z114" s="68" t="e">
        <v>#REF!</v>
      </c>
      <c r="AA114" s="68"/>
      <c r="AB114" s="9"/>
    </row>
    <row r="115" spans="1:29" s="12" customFormat="1" ht="16.5" hidden="1" customHeight="1" x14ac:dyDescent="0.2">
      <c r="A115" s="11" t="s">
        <v>49</v>
      </c>
      <c r="B115" s="14" t="e">
        <f>(SUM(#REF!)/+SUM(#REF!)-1)</f>
        <v>#REF!</v>
      </c>
      <c r="C115" s="14" t="e">
        <f>(SUM(#REF!)/+SUM(#REF!)-1)</f>
        <v>#REF!</v>
      </c>
      <c r="D115" s="14" t="e">
        <f>(SUM(#REF!)/+SUM(#REF!)-1)</f>
        <v>#REF!</v>
      </c>
      <c r="E115" s="14" t="e">
        <f>(SUM(#REF!)/+SUM(#REF!)-1)</f>
        <v>#REF!</v>
      </c>
      <c r="F115" s="14" t="e">
        <f>(SUM(#REF!)/+SUM(#REF!)-1)</f>
        <v>#REF!</v>
      </c>
      <c r="G115" s="14" t="e">
        <f>(SUM(#REF!)/+SUM(#REF!)-1)</f>
        <v>#REF!</v>
      </c>
      <c r="H115" s="14" t="e">
        <f>(SUM(#REF!)/+SUM(#REF!)-1)</f>
        <v>#REF!</v>
      </c>
      <c r="I115" s="14" t="e">
        <f>(SUM(#REF!)/+SUM(#REF!)-1)</f>
        <v>#REF!</v>
      </c>
      <c r="J115" s="14" t="e">
        <f>(SUM(#REF!)/+SUM(#REF!)-1)</f>
        <v>#REF!</v>
      </c>
      <c r="K115" s="14" t="e">
        <f>(SUM(#REF!)/+SUM(#REF!)-1)</f>
        <v>#REF!</v>
      </c>
      <c r="L115" s="14" t="e">
        <f>(SUM(#REF!)/+SUM(#REF!)-1)</f>
        <v>#REF!</v>
      </c>
      <c r="M115" s="14" t="e">
        <f>(SUM(#REF!)/+SUM(#REF!)-1)</f>
        <v>#REF!</v>
      </c>
      <c r="N115" s="14"/>
      <c r="O115" s="68" t="e">
        <v>#REF!</v>
      </c>
      <c r="P115" s="68" t="e">
        <v>#REF!</v>
      </c>
      <c r="Q115" s="68" t="e">
        <v>#REF!</v>
      </c>
      <c r="R115" s="68" t="e">
        <v>#REF!</v>
      </c>
      <c r="S115" s="68" t="e">
        <v>#REF!</v>
      </c>
      <c r="T115" s="68" t="e">
        <v>#REF!</v>
      </c>
      <c r="U115" s="68" t="e">
        <v>#REF!</v>
      </c>
      <c r="V115" s="68" t="e">
        <v>#REF!</v>
      </c>
      <c r="W115" s="68" t="e">
        <v>#REF!</v>
      </c>
      <c r="X115" s="68" t="e">
        <v>#REF!</v>
      </c>
      <c r="Y115" s="68" t="e">
        <v>#REF!</v>
      </c>
      <c r="Z115" s="68" t="e">
        <v>#REF!</v>
      </c>
      <c r="AA115" s="68"/>
      <c r="AB115" s="9"/>
    </row>
    <row r="116" spans="1:29" s="12" customFormat="1" ht="16.5" hidden="1" customHeight="1" x14ac:dyDescent="0.2">
      <c r="A116" s="11" t="s">
        <v>50</v>
      </c>
      <c r="B116" s="14" t="e">
        <f>(SUM(#REF!)/+SUM(#REF!)-1)</f>
        <v>#REF!</v>
      </c>
      <c r="C116" s="14" t="e">
        <f>(SUM(#REF!)/+SUM(#REF!)-1)</f>
        <v>#REF!</v>
      </c>
      <c r="D116" s="14" t="e">
        <f>(SUM(#REF!)/+SUM(#REF!)-1)</f>
        <v>#REF!</v>
      </c>
      <c r="E116" s="14" t="e">
        <f>(SUM(#REF!)/+SUM(#REF!)-1)</f>
        <v>#REF!</v>
      </c>
      <c r="F116" s="14" t="e">
        <f>(SUM(#REF!)/+SUM(#REF!)-1)</f>
        <v>#REF!</v>
      </c>
      <c r="G116" s="14" t="e">
        <f>(SUM(#REF!)/+SUM(#REF!)-1)</f>
        <v>#REF!</v>
      </c>
      <c r="H116" s="14" t="e">
        <f>(SUM(#REF!)/+SUM(#REF!)-1)</f>
        <v>#REF!</v>
      </c>
      <c r="I116" s="14" t="e">
        <f>(SUM(#REF!)/+SUM(#REF!)-1)</f>
        <v>#REF!</v>
      </c>
      <c r="J116" s="14" t="e">
        <f>(SUM(#REF!)/+SUM(#REF!)-1)</f>
        <v>#REF!</v>
      </c>
      <c r="K116" s="14" t="e">
        <f>(SUM(#REF!)/+SUM(#REF!)-1)</f>
        <v>#REF!</v>
      </c>
      <c r="L116" s="14" t="e">
        <f>(SUM(#REF!)/+SUM(#REF!)-1)</f>
        <v>#REF!</v>
      </c>
      <c r="M116" s="14" t="e">
        <f>(SUM(#REF!)/+SUM(#REF!)-1)</f>
        <v>#REF!</v>
      </c>
      <c r="N116" s="14"/>
      <c r="O116" s="68" t="e">
        <v>#REF!</v>
      </c>
      <c r="P116" s="68" t="e">
        <v>#REF!</v>
      </c>
      <c r="Q116" s="68" t="e">
        <v>#REF!</v>
      </c>
      <c r="R116" s="68" t="e">
        <v>#REF!</v>
      </c>
      <c r="S116" s="68" t="e">
        <v>#REF!</v>
      </c>
      <c r="T116" s="68" t="e">
        <v>#REF!</v>
      </c>
      <c r="U116" s="68" t="e">
        <v>#REF!</v>
      </c>
      <c r="V116" s="68" t="e">
        <v>#REF!</v>
      </c>
      <c r="W116" s="68" t="e">
        <v>#REF!</v>
      </c>
      <c r="X116" s="68" t="e">
        <v>#REF!</v>
      </c>
      <c r="Y116" s="68" t="e">
        <v>#REF!</v>
      </c>
      <c r="Z116" s="68" t="e">
        <v>#REF!</v>
      </c>
      <c r="AA116" s="68"/>
      <c r="AB116" s="9"/>
    </row>
    <row r="117" spans="1:29" s="5" customFormat="1" ht="21.75" customHeight="1" x14ac:dyDescent="0.2">
      <c r="A117" s="10" t="s">
        <v>57</v>
      </c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9"/>
    </row>
    <row r="118" spans="1:29" s="12" customFormat="1" ht="16.5" customHeight="1" x14ac:dyDescent="0.2">
      <c r="A118" s="11" t="s">
        <v>3</v>
      </c>
      <c r="B118" s="9">
        <f>ENERO!$D$14</f>
        <v>514.04999999999995</v>
      </c>
      <c r="C118" s="9">
        <f>FEBRERO!$D$14</f>
        <v>542.64</v>
      </c>
      <c r="D118" s="9">
        <f>MARZO!$D$14</f>
        <v>812.4</v>
      </c>
      <c r="E118" s="9">
        <f>ABRIL!$D$14</f>
        <v>792.49</v>
      </c>
      <c r="F118" s="9">
        <f>MAYO!$D$14</f>
        <v>590.92999999999995</v>
      </c>
      <c r="G118" s="9">
        <f>JUNIO!$D$14</f>
        <v>0</v>
      </c>
      <c r="H118" s="9">
        <f>JULIO!$D$14</f>
        <v>0</v>
      </c>
      <c r="I118" s="9">
        <f>AGOSTO!$D$14</f>
        <v>0</v>
      </c>
      <c r="J118" s="9">
        <f>SEPTIEMBRE!$D$14</f>
        <v>0</v>
      </c>
      <c r="K118" s="9">
        <f>OCTUBRE!$D$14</f>
        <v>0</v>
      </c>
      <c r="L118" s="9">
        <f>NOVIEMBRE!$D$14</f>
        <v>0</v>
      </c>
      <c r="M118" s="9">
        <f>DICIEMBRE!$D$14</f>
        <v>0</v>
      </c>
      <c r="N118" s="9">
        <f>SUM(B118:M118)</f>
        <v>3252.5099999999998</v>
      </c>
      <c r="O118" s="65">
        <v>455.82</v>
      </c>
      <c r="P118" s="65">
        <v>664.48</v>
      </c>
      <c r="Q118" s="65">
        <v>432.82</v>
      </c>
      <c r="R118" s="65">
        <v>913.69</v>
      </c>
      <c r="S118" s="65">
        <v>524.87</v>
      </c>
      <c r="T118" s="65">
        <v>948.04</v>
      </c>
      <c r="U118" s="65">
        <v>575.08000000000004</v>
      </c>
      <c r="V118" s="65">
        <v>464.95</v>
      </c>
      <c r="W118" s="65">
        <v>475.42</v>
      </c>
      <c r="X118" s="65">
        <v>425.64</v>
      </c>
      <c r="Y118" s="65">
        <v>626.95000000000005</v>
      </c>
      <c r="Z118" s="65">
        <v>571.80999999999995</v>
      </c>
      <c r="AA118" s="65">
        <v>7079.57</v>
      </c>
      <c r="AB118" s="9"/>
      <c r="AC118" s="9"/>
    </row>
    <row r="119" spans="1:29" s="12" customFormat="1" ht="16.5" customHeight="1" x14ac:dyDescent="0.2">
      <c r="A119" s="12" t="s">
        <v>4</v>
      </c>
      <c r="B119" s="9">
        <f>ENERO!$C$14</f>
        <v>54</v>
      </c>
      <c r="C119" s="9">
        <f>FEBRERO!$C$14</f>
        <v>85</v>
      </c>
      <c r="D119" s="9">
        <f>MARZO!$C$14</f>
        <v>103</v>
      </c>
      <c r="E119" s="9">
        <f>ABRIL!$C$14</f>
        <v>87</v>
      </c>
      <c r="F119" s="9">
        <f>MAYO!$C$14</f>
        <v>93</v>
      </c>
      <c r="G119" s="9">
        <f>JUNIO!$C$14</f>
        <v>0</v>
      </c>
      <c r="H119" s="9">
        <f>JULIO!$C$14</f>
        <v>0</v>
      </c>
      <c r="I119" s="9">
        <f>AGOSTO!$C$14</f>
        <v>0</v>
      </c>
      <c r="J119" s="9">
        <f>SEPTIEMBRE!$C$14</f>
        <v>0</v>
      </c>
      <c r="K119" s="9">
        <f>OCTUBRE!$C$14</f>
        <v>0</v>
      </c>
      <c r="L119" s="9">
        <f>NOVIEMBRE!$C$14</f>
        <v>0</v>
      </c>
      <c r="M119" s="9">
        <f>DICIEMBRE!$C$14</f>
        <v>0</v>
      </c>
      <c r="N119" s="9">
        <f>SUM(B119:M119)</f>
        <v>422</v>
      </c>
      <c r="O119" s="65">
        <v>52</v>
      </c>
      <c r="P119" s="65">
        <v>74</v>
      </c>
      <c r="Q119" s="65">
        <v>70</v>
      </c>
      <c r="R119" s="65">
        <v>110</v>
      </c>
      <c r="S119" s="65">
        <v>67</v>
      </c>
      <c r="T119" s="65">
        <v>103</v>
      </c>
      <c r="U119" s="65">
        <v>72</v>
      </c>
      <c r="V119" s="65">
        <v>65</v>
      </c>
      <c r="W119" s="65">
        <v>68</v>
      </c>
      <c r="X119" s="65">
        <v>49</v>
      </c>
      <c r="Y119" s="65">
        <v>72</v>
      </c>
      <c r="Z119" s="65">
        <v>67</v>
      </c>
      <c r="AA119" s="65">
        <v>869</v>
      </c>
      <c r="AB119" s="9"/>
      <c r="AC119" s="9"/>
    </row>
    <row r="120" spans="1:29" s="12" customFormat="1" ht="16.5" customHeight="1" x14ac:dyDescent="0.2">
      <c r="A120" s="11" t="s">
        <v>51</v>
      </c>
      <c r="B120" s="9">
        <f>ENERO!$I$14</f>
        <v>4740.49</v>
      </c>
      <c r="C120" s="9">
        <f>FEBRERO!$I$14</f>
        <v>5178.7</v>
      </c>
      <c r="D120" s="9">
        <f>MARZO!$I$14</f>
        <v>4454.32</v>
      </c>
      <c r="E120" s="9">
        <f>ABRIL!$I$14</f>
        <v>7034.27</v>
      </c>
      <c r="F120" s="9">
        <f>MAYO!$I$14</f>
        <v>7077.95</v>
      </c>
      <c r="G120" s="9">
        <f>JUNIO!$I$14</f>
        <v>0</v>
      </c>
      <c r="H120" s="9">
        <f>JULIO!$I$14</f>
        <v>0</v>
      </c>
      <c r="I120" s="9">
        <f>AGOSTO!$I$14</f>
        <v>0</v>
      </c>
      <c r="J120" s="9">
        <f>SEPTIEMBRE!$I$14</f>
        <v>0</v>
      </c>
      <c r="K120" s="9">
        <f>OCTUBRE!$I$14</f>
        <v>0</v>
      </c>
      <c r="L120" s="9">
        <f>NOVIEMBRE!$I$14</f>
        <v>0</v>
      </c>
      <c r="M120" s="9">
        <f>DICIEMBRE!$I$14</f>
        <v>0</v>
      </c>
      <c r="N120" s="9">
        <f>SUM(B120:M120)</f>
        <v>28485.73</v>
      </c>
      <c r="O120" s="65">
        <v>4355.5600000000004</v>
      </c>
      <c r="P120" s="65">
        <v>4106.1499999999996</v>
      </c>
      <c r="Q120" s="65">
        <v>4301.26</v>
      </c>
      <c r="R120" s="65">
        <v>5515.29</v>
      </c>
      <c r="S120" s="65">
        <v>5260.8</v>
      </c>
      <c r="T120" s="65">
        <v>5240.16</v>
      </c>
      <c r="U120" s="65">
        <v>4853.71</v>
      </c>
      <c r="V120" s="65">
        <v>4492.91</v>
      </c>
      <c r="W120" s="65">
        <v>3636.34</v>
      </c>
      <c r="X120" s="65">
        <v>4686.2700000000004</v>
      </c>
      <c r="Y120" s="65">
        <v>4803.41</v>
      </c>
      <c r="Z120" s="65">
        <v>4687.68</v>
      </c>
      <c r="AA120" s="65">
        <v>55939.54</v>
      </c>
      <c r="AB120" s="9"/>
    </row>
    <row r="121" spans="1:29" s="9" customFormat="1" ht="16.5" hidden="1" customHeight="1" x14ac:dyDescent="0.2">
      <c r="A121" s="13" t="s">
        <v>96</v>
      </c>
      <c r="B121" s="9">
        <f>ENERO!$H$14</f>
        <v>651</v>
      </c>
      <c r="C121" s="9">
        <f>FEBRERO!$H$14</f>
        <v>766</v>
      </c>
      <c r="D121" s="9">
        <f>MARZO!$H$14</f>
        <v>550</v>
      </c>
      <c r="E121" s="9">
        <f>ABRIL!$H$14</f>
        <v>1008</v>
      </c>
      <c r="F121" s="9">
        <f>MAYO!$H$14</f>
        <v>981</v>
      </c>
      <c r="G121" s="9">
        <f>JUNIO!$H$14</f>
        <v>0</v>
      </c>
      <c r="H121" s="9">
        <f>JULIO!$H$14</f>
        <v>0</v>
      </c>
      <c r="I121" s="9">
        <f>AGOSTO!$H$14</f>
        <v>0</v>
      </c>
      <c r="J121" s="9">
        <f>SEPTIEMBRE!$H$13</f>
        <v>0</v>
      </c>
      <c r="K121" s="9">
        <f>OCTUBRE!$H$14</f>
        <v>0</v>
      </c>
      <c r="L121" s="9">
        <f>NOVIEMBRE!$H$14</f>
        <v>0</v>
      </c>
      <c r="M121" s="9">
        <f>DICIEMBRE!$H$14</f>
        <v>0</v>
      </c>
      <c r="N121" s="9">
        <f>SUM(B121:M121)</f>
        <v>3956</v>
      </c>
      <c r="O121" s="65">
        <v>696</v>
      </c>
      <c r="P121" s="65">
        <v>652</v>
      </c>
      <c r="Q121" s="65">
        <v>639</v>
      </c>
      <c r="R121" s="65">
        <v>808</v>
      </c>
      <c r="S121" s="65">
        <v>766</v>
      </c>
      <c r="T121" s="65">
        <v>757</v>
      </c>
      <c r="U121" s="65">
        <v>702</v>
      </c>
      <c r="V121" s="65">
        <v>631</v>
      </c>
      <c r="W121" s="65">
        <v>330</v>
      </c>
      <c r="X121" s="65">
        <v>639</v>
      </c>
      <c r="Y121" s="65">
        <v>616</v>
      </c>
      <c r="Z121" s="65">
        <v>587</v>
      </c>
      <c r="AA121" s="65">
        <v>7823</v>
      </c>
    </row>
    <row r="122" spans="1:29" s="12" customFormat="1" ht="16.5" hidden="1" customHeight="1" x14ac:dyDescent="0.2">
      <c r="A122" s="11" t="s">
        <v>1</v>
      </c>
      <c r="B122" s="9">
        <f>ENERO!$E$14</f>
        <v>346.76</v>
      </c>
      <c r="C122" s="9">
        <f>FEBRERO!$E$14</f>
        <v>399.8</v>
      </c>
      <c r="D122" s="9">
        <f>MARZO!$E$14</f>
        <v>589.52</v>
      </c>
      <c r="E122" s="9">
        <f>ABRIL!$E$14</f>
        <v>549.46</v>
      </c>
      <c r="F122" s="9">
        <f>MAYO!$E$14</f>
        <v>367.57</v>
      </c>
      <c r="G122" s="9">
        <f>JUNIO!$E$14</f>
        <v>0</v>
      </c>
      <c r="H122" s="9">
        <f>JULIO!$E$14</f>
        <v>0</v>
      </c>
      <c r="I122" s="9">
        <f>AGOSTO!$E$14</f>
        <v>0</v>
      </c>
      <c r="J122" s="9">
        <f>SEPTIEMBRE!$E$14</f>
        <v>0</v>
      </c>
      <c r="K122" s="9">
        <f>OCTUBRE!$E$14</f>
        <v>0</v>
      </c>
      <c r="L122" s="9">
        <f>NOVIEMBRE!$E$14</f>
        <v>0</v>
      </c>
      <c r="M122" s="9">
        <f>DICIEMBRE!$E$14</f>
        <v>0</v>
      </c>
      <c r="N122" s="9">
        <f>SUM(B122:M122)</f>
        <v>2253.11</v>
      </c>
      <c r="O122" s="65">
        <v>303.58999999999997</v>
      </c>
      <c r="P122" s="65">
        <v>436.62</v>
      </c>
      <c r="Q122" s="65">
        <v>294.23</v>
      </c>
      <c r="R122" s="65">
        <v>635.30999999999995</v>
      </c>
      <c r="S122" s="65">
        <v>342.06</v>
      </c>
      <c r="T122" s="65">
        <v>658.56</v>
      </c>
      <c r="U122" s="65">
        <v>377.81</v>
      </c>
      <c r="V122" s="65">
        <v>310.23</v>
      </c>
      <c r="W122" s="65">
        <v>322.87</v>
      </c>
      <c r="X122" s="65">
        <v>281.97000000000003</v>
      </c>
      <c r="Y122" s="65">
        <v>437.71</v>
      </c>
      <c r="Z122" s="65">
        <v>379.35</v>
      </c>
      <c r="AA122" s="65">
        <v>4780.3100000000004</v>
      </c>
      <c r="AB122" s="9"/>
    </row>
    <row r="123" spans="1:29" s="12" customFormat="1" ht="16.5" customHeight="1" x14ac:dyDescent="0.2">
      <c r="A123" s="11" t="s">
        <v>53</v>
      </c>
      <c r="B123" s="46">
        <f>IFERROR(+B120/(B118/(30.4166666666667)),"")</f>
        <v>280.49781960250334</v>
      </c>
      <c r="C123" s="46">
        <f t="shared" ref="C123:N123" si="22">IFERROR(+C120/(C118/(30.4166666666667)),"")</f>
        <v>290.28230809867836</v>
      </c>
      <c r="D123" s="46">
        <f t="shared" si="22"/>
        <v>166.77199245035305</v>
      </c>
      <c r="E123" s="46">
        <f t="shared" si="22"/>
        <v>269.9832752884372</v>
      </c>
      <c r="F123" s="46">
        <f t="shared" si="22"/>
        <v>364.32004777779701</v>
      </c>
      <c r="G123" s="46" t="str">
        <f t="shared" si="22"/>
        <v/>
      </c>
      <c r="H123" s="46" t="str">
        <f t="shared" si="22"/>
        <v/>
      </c>
      <c r="I123" s="46" t="str">
        <f t="shared" si="22"/>
        <v/>
      </c>
      <c r="J123" s="46" t="str">
        <f t="shared" si="22"/>
        <v/>
      </c>
      <c r="K123" s="46" t="str">
        <f t="shared" si="22"/>
        <v/>
      </c>
      <c r="L123" s="46" t="str">
        <f t="shared" si="22"/>
        <v/>
      </c>
      <c r="M123" s="46" t="str">
        <f t="shared" si="22"/>
        <v/>
      </c>
      <c r="N123" s="46">
        <f t="shared" si="22"/>
        <v>266.39148047712922</v>
      </c>
      <c r="O123" s="66">
        <v>290.64458923844239</v>
      </c>
      <c r="P123" s="66">
        <v>187.95960124207417</v>
      </c>
      <c r="Q123" s="66">
        <v>302.27344315573868</v>
      </c>
      <c r="R123" s="66">
        <v>183.60356083573222</v>
      </c>
      <c r="S123" s="66">
        <v>304.86787204450656</v>
      </c>
      <c r="T123" s="66">
        <v>168.12391882199083</v>
      </c>
      <c r="U123" s="66">
        <v>256.71850728014681</v>
      </c>
      <c r="V123" s="66">
        <v>293.9226708965125</v>
      </c>
      <c r="W123" s="66">
        <v>232.64764138375918</v>
      </c>
      <c r="X123" s="66">
        <v>334.88561342918939</v>
      </c>
      <c r="Y123" s="66">
        <v>233.03887205252965</v>
      </c>
      <c r="Z123" s="66">
        <v>249.3548556338647</v>
      </c>
      <c r="AA123" s="66">
        <v>240.33865639674002</v>
      </c>
      <c r="AB123" s="9"/>
    </row>
    <row r="124" spans="1:29" s="12" customFormat="1" ht="15" customHeight="1" x14ac:dyDescent="0.2">
      <c r="A124" s="11" t="s">
        <v>48</v>
      </c>
      <c r="B124" s="47">
        <f>IFERROR((B118-B122)*100/B118,"")</f>
        <v>32.543526894270983</v>
      </c>
      <c r="C124" s="47">
        <f t="shared" ref="C124:N124" si="23">IFERROR((C118-C122)*100/C118,"")</f>
        <v>26.323160843284679</v>
      </c>
      <c r="D124" s="47">
        <f t="shared" si="23"/>
        <v>27.434761201378631</v>
      </c>
      <c r="E124" s="47">
        <f t="shared" si="23"/>
        <v>30.666633017451318</v>
      </c>
      <c r="F124" s="47">
        <f t="shared" si="23"/>
        <v>37.798047146024061</v>
      </c>
      <c r="G124" s="47" t="str">
        <f t="shared" si="23"/>
        <v/>
      </c>
      <c r="H124" s="47" t="str">
        <f t="shared" si="23"/>
        <v/>
      </c>
      <c r="I124" s="47" t="str">
        <f t="shared" si="23"/>
        <v/>
      </c>
      <c r="J124" s="47" t="str">
        <f t="shared" si="23"/>
        <v/>
      </c>
      <c r="K124" s="47" t="str">
        <f t="shared" si="23"/>
        <v/>
      </c>
      <c r="L124" s="47" t="str">
        <f t="shared" si="23"/>
        <v/>
      </c>
      <c r="M124" s="47" t="str">
        <f t="shared" si="23"/>
        <v/>
      </c>
      <c r="N124" s="47">
        <f t="shared" si="23"/>
        <v>30.727038502571855</v>
      </c>
      <c r="O124" s="67">
        <v>33.396954938352863</v>
      </c>
      <c r="P124" s="67">
        <v>34.291476041415841</v>
      </c>
      <c r="Q124" s="67">
        <v>32.02023936047317</v>
      </c>
      <c r="R124" s="67">
        <v>30.467664087381944</v>
      </c>
      <c r="S124" s="67">
        <v>34.829576847600357</v>
      </c>
      <c r="T124" s="67">
        <v>30.534576600143456</v>
      </c>
      <c r="U124" s="67">
        <v>34.303053488210338</v>
      </c>
      <c r="V124" s="67">
        <v>33.276696418969777</v>
      </c>
      <c r="W124" s="67">
        <v>32.087417441420222</v>
      </c>
      <c r="X124" s="67">
        <v>33.753876515365093</v>
      </c>
      <c r="Y124" s="67">
        <v>30.184225217321966</v>
      </c>
      <c r="Z124" s="67">
        <v>33.658033262797076</v>
      </c>
      <c r="AA124" s="67">
        <v>32.477396226041968</v>
      </c>
      <c r="AB124" s="9"/>
    </row>
    <row r="125" spans="1:29" s="12" customFormat="1" ht="16.5" hidden="1" customHeight="1" x14ac:dyDescent="0.2">
      <c r="A125" s="11" t="s">
        <v>49</v>
      </c>
      <c r="B125" s="14" t="e">
        <f>(SUM($B119:B119)/+SUM(#REF!)-1)</f>
        <v>#REF!</v>
      </c>
      <c r="C125" s="14" t="e">
        <f>(SUM($B119:C119)/+SUM(#REF!)-1)</f>
        <v>#REF!</v>
      </c>
      <c r="D125" s="14" t="e">
        <f>(SUM($B119:D119)/+SUM(#REF!)-1)</f>
        <v>#REF!</v>
      </c>
      <c r="E125" s="14" t="e">
        <f>(SUM($B119:E119)/+SUM(#REF!)-1)</f>
        <v>#REF!</v>
      </c>
      <c r="F125" s="14" t="e">
        <f>(SUM($B119:F119)/+SUM(#REF!)-1)</f>
        <v>#REF!</v>
      </c>
      <c r="G125" s="14" t="e">
        <f>(SUM($B119:G119)/+SUM(#REF!)-1)</f>
        <v>#REF!</v>
      </c>
      <c r="H125" s="14" t="e">
        <f>(SUM($B119:H119)/+SUM(#REF!)-1)</f>
        <v>#REF!</v>
      </c>
      <c r="I125" s="14" t="e">
        <f>(SUM($B119:I119)/+SUM(#REF!)-1)</f>
        <v>#REF!</v>
      </c>
      <c r="J125" s="14" t="e">
        <f>(SUM($B119:J119)/+SUM(#REF!)-1)</f>
        <v>#REF!</v>
      </c>
      <c r="K125" s="14" t="e">
        <f>(SUM($B119:K119)/+SUM(#REF!)-1)</f>
        <v>#REF!</v>
      </c>
      <c r="L125" s="14" t="e">
        <f>(SUM($B119:L119)/+SUM(#REF!)-1)</f>
        <v>#REF!</v>
      </c>
      <c r="M125" s="14" t="e">
        <f>(SUM($B119:M119)/+SUM(#REF!)-1)</f>
        <v>#REF!</v>
      </c>
      <c r="N125" s="14"/>
      <c r="O125" s="68" t="e">
        <v>#REF!</v>
      </c>
      <c r="P125" s="68" t="e">
        <v>#REF!</v>
      </c>
      <c r="Q125" s="68" t="e">
        <v>#REF!</v>
      </c>
      <c r="R125" s="68" t="e">
        <v>#REF!</v>
      </c>
      <c r="S125" s="68" t="e">
        <v>#REF!</v>
      </c>
      <c r="T125" s="68" t="e">
        <v>#REF!</v>
      </c>
      <c r="U125" s="68" t="e">
        <v>#REF!</v>
      </c>
      <c r="V125" s="68" t="e">
        <v>#REF!</v>
      </c>
      <c r="W125" s="68" t="e">
        <v>#REF!</v>
      </c>
      <c r="X125" s="68" t="e">
        <v>#REF!</v>
      </c>
      <c r="Y125" s="68" t="e">
        <v>#REF!</v>
      </c>
      <c r="Z125" s="68" t="e">
        <v>#REF!</v>
      </c>
      <c r="AA125" s="68"/>
      <c r="AB125" s="9"/>
    </row>
    <row r="126" spans="1:29" s="12" customFormat="1" ht="16.5" hidden="1" customHeight="1" x14ac:dyDescent="0.2">
      <c r="A126" s="11" t="s">
        <v>50</v>
      </c>
      <c r="B126" s="14" t="e">
        <f>(SUM($B118:B118)/+SUM(#REF!)-1)</f>
        <v>#REF!</v>
      </c>
      <c r="C126" s="14" t="e">
        <f>(SUM($B118:C118)/+SUM(#REF!)-1)</f>
        <v>#REF!</v>
      </c>
      <c r="D126" s="14" t="e">
        <f>(SUM($B118:D118)/+SUM(#REF!)-1)</f>
        <v>#REF!</v>
      </c>
      <c r="E126" s="14" t="e">
        <f>(SUM($B118:E118)/+SUM(#REF!)-1)</f>
        <v>#REF!</v>
      </c>
      <c r="F126" s="14" t="e">
        <f>(SUM($B118:F118)/+SUM(#REF!)-1)</f>
        <v>#REF!</v>
      </c>
      <c r="G126" s="14" t="e">
        <f>(SUM($B118:G118)/+SUM(#REF!)-1)</f>
        <v>#REF!</v>
      </c>
      <c r="H126" s="14" t="e">
        <f>(SUM($B118:H118)/+SUM(#REF!)-1)</f>
        <v>#REF!</v>
      </c>
      <c r="I126" s="14" t="e">
        <f>(SUM($B118:I118)/+SUM(#REF!)-1)</f>
        <v>#REF!</v>
      </c>
      <c r="J126" s="14" t="e">
        <f>(SUM($B118:J118)/+SUM(#REF!)-1)</f>
        <v>#REF!</v>
      </c>
      <c r="K126" s="14" t="e">
        <f>(SUM($B118:K118)/+SUM(#REF!)-1)</f>
        <v>#REF!</v>
      </c>
      <c r="L126" s="14" t="e">
        <f>(SUM($B118:L118)/+SUM(#REF!)-1)</f>
        <v>#REF!</v>
      </c>
      <c r="M126" s="14" t="e">
        <f>(SUM($B118:M118)/+SUM(#REF!)-1)</f>
        <v>#REF!</v>
      </c>
      <c r="N126" s="14"/>
      <c r="O126" s="68" t="e">
        <v>#REF!</v>
      </c>
      <c r="P126" s="68" t="e">
        <v>#REF!</v>
      </c>
      <c r="Q126" s="68" t="e">
        <v>#REF!</v>
      </c>
      <c r="R126" s="68" t="e">
        <v>#REF!</v>
      </c>
      <c r="S126" s="68" t="e">
        <v>#REF!</v>
      </c>
      <c r="T126" s="68" t="e">
        <v>#REF!</v>
      </c>
      <c r="U126" s="68" t="e">
        <v>#REF!</v>
      </c>
      <c r="V126" s="68" t="e">
        <v>#REF!</v>
      </c>
      <c r="W126" s="68" t="e">
        <v>#REF!</v>
      </c>
      <c r="X126" s="68" t="e">
        <v>#REF!</v>
      </c>
      <c r="Y126" s="68" t="e">
        <v>#REF!</v>
      </c>
      <c r="Z126" s="68" t="e">
        <v>#REF!</v>
      </c>
      <c r="AA126" s="68"/>
      <c r="AB126" s="9"/>
    </row>
    <row r="127" spans="1:29" s="12" customFormat="1" ht="15" hidden="1" customHeight="1" x14ac:dyDescent="0.2">
      <c r="A127" s="11" t="s">
        <v>49</v>
      </c>
      <c r="B127" s="14" t="e">
        <f>(SUM(#REF!)/+SUM(#REF!)-1)</f>
        <v>#REF!</v>
      </c>
      <c r="C127" s="14" t="e">
        <f>(SUM(#REF!)/+SUM(#REF!)-1)</f>
        <v>#REF!</v>
      </c>
      <c r="D127" s="14" t="e">
        <f>(SUM(#REF!)/+SUM(#REF!)-1)</f>
        <v>#REF!</v>
      </c>
      <c r="E127" s="14" t="e">
        <f>(SUM(#REF!)/+SUM(#REF!)-1)</f>
        <v>#REF!</v>
      </c>
      <c r="F127" s="14" t="e">
        <f>(SUM(#REF!)/+SUM(#REF!)-1)</f>
        <v>#REF!</v>
      </c>
      <c r="G127" s="14" t="e">
        <f>(SUM(#REF!)/+SUM(#REF!)-1)</f>
        <v>#REF!</v>
      </c>
      <c r="H127" s="14" t="e">
        <f>(SUM(#REF!)/+SUM(#REF!)-1)</f>
        <v>#REF!</v>
      </c>
      <c r="I127" s="14" t="e">
        <f>(SUM(#REF!)/+SUM(#REF!)-1)</f>
        <v>#REF!</v>
      </c>
      <c r="J127" s="14" t="e">
        <f>(SUM(#REF!)/+SUM(#REF!)-1)</f>
        <v>#REF!</v>
      </c>
      <c r="K127" s="14" t="e">
        <f>(SUM(#REF!)/+SUM(#REF!)-1)</f>
        <v>#REF!</v>
      </c>
      <c r="L127" s="14" t="e">
        <f>(SUM(#REF!)/+SUM(#REF!)-1)</f>
        <v>#REF!</v>
      </c>
      <c r="M127" s="14" t="e">
        <f>(SUM(#REF!)/+SUM(#REF!)-1)</f>
        <v>#REF!</v>
      </c>
      <c r="N127" s="14"/>
      <c r="O127" s="68" t="e">
        <v>#REF!</v>
      </c>
      <c r="P127" s="68" t="e">
        <v>#REF!</v>
      </c>
      <c r="Q127" s="68" t="e">
        <v>#REF!</v>
      </c>
      <c r="R127" s="68" t="e">
        <v>#REF!</v>
      </c>
      <c r="S127" s="68" t="e">
        <v>#REF!</v>
      </c>
      <c r="T127" s="68" t="e">
        <v>#REF!</v>
      </c>
      <c r="U127" s="68" t="e">
        <v>#REF!</v>
      </c>
      <c r="V127" s="68" t="e">
        <v>#REF!</v>
      </c>
      <c r="W127" s="68" t="e">
        <v>#REF!</v>
      </c>
      <c r="X127" s="68" t="e">
        <v>#REF!</v>
      </c>
      <c r="Y127" s="68" t="e">
        <v>#REF!</v>
      </c>
      <c r="Z127" s="68" t="e">
        <v>#REF!</v>
      </c>
      <c r="AA127" s="68"/>
      <c r="AB127" s="9"/>
    </row>
    <row r="128" spans="1:29" s="12" customFormat="1" ht="16.5" hidden="1" customHeight="1" x14ac:dyDescent="0.2">
      <c r="A128" s="11" t="s">
        <v>50</v>
      </c>
      <c r="B128" s="14" t="e">
        <f>(SUM(#REF!)/+SUM(#REF!)-1)</f>
        <v>#REF!</v>
      </c>
      <c r="C128" s="14" t="e">
        <f>(SUM(#REF!)/+SUM(#REF!)-1)</f>
        <v>#REF!</v>
      </c>
      <c r="D128" s="14" t="e">
        <f>(SUM(#REF!)/+SUM(#REF!)-1)</f>
        <v>#REF!</v>
      </c>
      <c r="E128" s="14" t="e">
        <f>(SUM(#REF!)/+SUM(#REF!)-1)</f>
        <v>#REF!</v>
      </c>
      <c r="F128" s="14" t="e">
        <f>(SUM(#REF!)/+SUM(#REF!)-1)</f>
        <v>#REF!</v>
      </c>
      <c r="G128" s="14" t="e">
        <f>(SUM(#REF!)/+SUM(#REF!)-1)</f>
        <v>#REF!</v>
      </c>
      <c r="H128" s="14" t="e">
        <f>(SUM(#REF!)/+SUM(#REF!)-1)</f>
        <v>#REF!</v>
      </c>
      <c r="I128" s="14" t="e">
        <f>(SUM(#REF!)/+SUM(#REF!)-1)</f>
        <v>#REF!</v>
      </c>
      <c r="J128" s="14" t="e">
        <f>(SUM(#REF!)/+SUM(#REF!)-1)</f>
        <v>#REF!</v>
      </c>
      <c r="K128" s="14" t="e">
        <f>(SUM(#REF!)/+SUM(#REF!)-1)</f>
        <v>#REF!</v>
      </c>
      <c r="L128" s="14" t="e">
        <f>(SUM(#REF!)/+SUM(#REF!)-1)</f>
        <v>#REF!</v>
      </c>
      <c r="M128" s="14" t="e">
        <f>(SUM(#REF!)/+SUM(#REF!)-1)</f>
        <v>#REF!</v>
      </c>
      <c r="N128" s="14"/>
      <c r="O128" s="68" t="e">
        <v>#REF!</v>
      </c>
      <c r="P128" s="68" t="e">
        <v>#REF!</v>
      </c>
      <c r="Q128" s="68" t="e">
        <v>#REF!</v>
      </c>
      <c r="R128" s="68" t="e">
        <v>#REF!</v>
      </c>
      <c r="S128" s="68" t="e">
        <v>#REF!</v>
      </c>
      <c r="T128" s="68" t="e">
        <v>#REF!</v>
      </c>
      <c r="U128" s="68" t="e">
        <v>#REF!</v>
      </c>
      <c r="V128" s="68" t="e">
        <v>#REF!</v>
      </c>
      <c r="W128" s="68" t="e">
        <v>#REF!</v>
      </c>
      <c r="X128" s="68" t="e">
        <v>#REF!</v>
      </c>
      <c r="Y128" s="68" t="e">
        <v>#REF!</v>
      </c>
      <c r="Z128" s="68" t="e">
        <v>#REF!</v>
      </c>
      <c r="AA128" s="68"/>
      <c r="AB128" s="9"/>
    </row>
    <row r="129" spans="1:29" s="5" customFormat="1" ht="21.75" customHeight="1" x14ac:dyDescent="0.2">
      <c r="A129" s="10" t="s">
        <v>34</v>
      </c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9"/>
    </row>
    <row r="130" spans="1:29" s="12" customFormat="1" ht="16.5" customHeight="1" x14ac:dyDescent="0.2">
      <c r="A130" s="11" t="s">
        <v>3</v>
      </c>
      <c r="B130" s="9">
        <f>ENERO!$D$15</f>
        <v>0</v>
      </c>
      <c r="C130" s="9">
        <f>FEBRERO!$D$15</f>
        <v>180.95</v>
      </c>
      <c r="D130" s="9">
        <f>MARZO!$D$15</f>
        <v>369.62</v>
      </c>
      <c r="E130" s="9">
        <f>ABRIL!$D$15</f>
        <v>302.72000000000003</v>
      </c>
      <c r="F130" s="9">
        <f>MAYO!$D$15</f>
        <v>618.27</v>
      </c>
      <c r="G130" s="9">
        <f>JUNIO!$D$15</f>
        <v>0</v>
      </c>
      <c r="H130" s="9">
        <f>JULIO!$D$15</f>
        <v>0</v>
      </c>
      <c r="I130" s="9">
        <f>AGOSTO!$D$15</f>
        <v>0</v>
      </c>
      <c r="J130" s="9">
        <f>SEPTIEMBRE!$D$15</f>
        <v>0</v>
      </c>
      <c r="K130" s="9">
        <f>OCTUBRE!$D$15</f>
        <v>0</v>
      </c>
      <c r="L130" s="9">
        <f>NOVIEMBRE!$D$15</f>
        <v>0</v>
      </c>
      <c r="M130" s="9">
        <f>DICIEMBRE!$D$15</f>
        <v>0</v>
      </c>
      <c r="N130" s="9">
        <f>SUM(B130:M130)</f>
        <v>1471.56</v>
      </c>
      <c r="O130" s="65">
        <v>78.75</v>
      </c>
      <c r="P130" s="65">
        <v>16.75</v>
      </c>
      <c r="Q130" s="65">
        <v>158.75</v>
      </c>
      <c r="R130" s="65">
        <v>510.45</v>
      </c>
      <c r="S130" s="65">
        <v>666.97</v>
      </c>
      <c r="T130" s="65">
        <v>898.76</v>
      </c>
      <c r="U130" s="65">
        <v>308.45</v>
      </c>
      <c r="V130" s="65">
        <v>218.36</v>
      </c>
      <c r="W130" s="65">
        <v>84.05</v>
      </c>
      <c r="X130" s="65">
        <v>101.2</v>
      </c>
      <c r="Y130" s="65">
        <v>20.5</v>
      </c>
      <c r="Z130" s="65">
        <v>84.4</v>
      </c>
      <c r="AA130" s="65">
        <v>3147.3900000000003</v>
      </c>
      <c r="AB130" s="9"/>
      <c r="AC130" s="9"/>
    </row>
    <row r="131" spans="1:29" s="12" customFormat="1" ht="16.5" customHeight="1" x14ac:dyDescent="0.2">
      <c r="A131" s="12" t="s">
        <v>4</v>
      </c>
      <c r="B131" s="9">
        <f>ENERO!$C$15</f>
        <v>0</v>
      </c>
      <c r="C131" s="9">
        <f>FEBRERO!$C$15</f>
        <v>10</v>
      </c>
      <c r="D131" s="9">
        <f>MARZO!$C$15</f>
        <v>16</v>
      </c>
      <c r="E131" s="9">
        <f>ABRIL!$C$15</f>
        <v>13</v>
      </c>
      <c r="F131" s="9">
        <f>MAYO!$C$15</f>
        <v>27</v>
      </c>
      <c r="G131" s="9">
        <f>JUNIO!$C$15</f>
        <v>0</v>
      </c>
      <c r="H131" s="9">
        <f>JULIO!$C$15</f>
        <v>0</v>
      </c>
      <c r="I131" s="9">
        <f>AGOSTO!$C$15</f>
        <v>0</v>
      </c>
      <c r="J131" s="9">
        <f>SEPTIEMBRE!$C$15</f>
        <v>0</v>
      </c>
      <c r="K131" s="9">
        <f>OCTUBRE!$C$15</f>
        <v>0</v>
      </c>
      <c r="L131" s="9">
        <f>NOVIEMBRE!$C$15</f>
        <v>0</v>
      </c>
      <c r="M131" s="9">
        <f>DICIEMBRE!$C$15</f>
        <v>0</v>
      </c>
      <c r="N131" s="9">
        <f>SUM(B131:M131)</f>
        <v>66</v>
      </c>
      <c r="O131" s="65">
        <v>4</v>
      </c>
      <c r="P131" s="65">
        <v>1</v>
      </c>
      <c r="Q131" s="65">
        <v>8</v>
      </c>
      <c r="R131" s="65">
        <v>25</v>
      </c>
      <c r="S131" s="65">
        <v>31</v>
      </c>
      <c r="T131" s="65">
        <v>42</v>
      </c>
      <c r="U131" s="65">
        <v>16</v>
      </c>
      <c r="V131" s="65">
        <v>11</v>
      </c>
      <c r="W131" s="65">
        <v>4</v>
      </c>
      <c r="X131" s="65">
        <v>6</v>
      </c>
      <c r="Y131" s="65">
        <v>1</v>
      </c>
      <c r="Z131" s="65">
        <v>5</v>
      </c>
      <c r="AA131" s="65">
        <v>154</v>
      </c>
      <c r="AB131" s="9"/>
      <c r="AC131" s="9"/>
    </row>
    <row r="132" spans="1:29" s="12" customFormat="1" ht="16.5" customHeight="1" x14ac:dyDescent="0.2">
      <c r="A132" s="11" t="s">
        <v>51</v>
      </c>
      <c r="B132" s="9">
        <f>ENERO!$I$15</f>
        <v>1032.2</v>
      </c>
      <c r="C132" s="9">
        <f>FEBRERO!$I$15</f>
        <v>3012.9</v>
      </c>
      <c r="D132" s="9">
        <f>MARZO!$I$15</f>
        <v>3437.35</v>
      </c>
      <c r="E132" s="9">
        <f>ABRIL!$I$15</f>
        <v>3177.1</v>
      </c>
      <c r="F132" s="9">
        <f>MAYO!$I$15</f>
        <v>3500.3</v>
      </c>
      <c r="G132" s="9">
        <f>JUNIO!$I$15</f>
        <v>0</v>
      </c>
      <c r="H132" s="9">
        <f>JULIO!$I$15</f>
        <v>0</v>
      </c>
      <c r="I132" s="9">
        <f>AGOSTO!$I$15</f>
        <v>0</v>
      </c>
      <c r="J132" s="9">
        <f>SEPTIEMBRE!$I$15</f>
        <v>0</v>
      </c>
      <c r="K132" s="9">
        <f>OCTUBRE!$I$15</f>
        <v>0</v>
      </c>
      <c r="L132" s="9">
        <f>NOVIEMBRE!$I$15</f>
        <v>0</v>
      </c>
      <c r="M132" s="9">
        <f>DICIEMBRE!$I$15</f>
        <v>0</v>
      </c>
      <c r="N132" s="9">
        <f>SUM(B132:M132)</f>
        <v>14159.850000000002</v>
      </c>
      <c r="O132" s="65">
        <v>709.63</v>
      </c>
      <c r="P132" s="65">
        <v>692.88</v>
      </c>
      <c r="Q132" s="65">
        <v>2767.83</v>
      </c>
      <c r="R132" s="65">
        <v>2412.6799999999998</v>
      </c>
      <c r="S132" s="65">
        <v>1952.33</v>
      </c>
      <c r="T132" s="65">
        <v>1559.48</v>
      </c>
      <c r="U132" s="65">
        <v>1246.33</v>
      </c>
      <c r="V132" s="65">
        <v>1055.6300000000001</v>
      </c>
      <c r="W132" s="65">
        <v>4542.5600000000004</v>
      </c>
      <c r="X132" s="65">
        <v>897.63</v>
      </c>
      <c r="Y132" s="65">
        <v>1033.2</v>
      </c>
      <c r="Z132" s="65">
        <v>923.4</v>
      </c>
      <c r="AA132" s="65">
        <v>19793.580000000005</v>
      </c>
      <c r="AB132" s="9"/>
    </row>
    <row r="133" spans="1:29" s="9" customFormat="1" ht="16.5" hidden="1" customHeight="1" x14ac:dyDescent="0.2">
      <c r="A133" s="13" t="s">
        <v>96</v>
      </c>
      <c r="B133" s="9">
        <f>ENERO!$H$15</f>
        <v>53</v>
      </c>
      <c r="C133" s="9">
        <f>FEBRERO!$H$15</f>
        <v>134</v>
      </c>
      <c r="D133" s="9">
        <f>MARZO!$H$15</f>
        <v>159</v>
      </c>
      <c r="E133" s="9">
        <f>ABRIL!$H$15</f>
        <v>148</v>
      </c>
      <c r="F133" s="9">
        <f>MAYO!$H$15</f>
        <v>159</v>
      </c>
      <c r="G133" s="9">
        <f>JUNIO!$H$15</f>
        <v>0</v>
      </c>
      <c r="H133" s="9">
        <f>JULIO!$H$15</f>
        <v>0</v>
      </c>
      <c r="I133" s="9">
        <f>AGOSTO!$H$15</f>
        <v>0</v>
      </c>
      <c r="J133" s="9">
        <f>SEPTIEMBRE!$H$14</f>
        <v>0</v>
      </c>
      <c r="K133" s="9">
        <f>OCTUBRE!$H$15</f>
        <v>0</v>
      </c>
      <c r="L133" s="9">
        <f>NOVIEMBRE!$H$15</f>
        <v>0</v>
      </c>
      <c r="M133" s="9">
        <f>DICIEMBRE!$H$15</f>
        <v>0</v>
      </c>
      <c r="N133" s="9">
        <f>SUM(B133:M133)</f>
        <v>653</v>
      </c>
      <c r="O133" s="65">
        <v>39</v>
      </c>
      <c r="P133" s="65">
        <v>38</v>
      </c>
      <c r="Q133" s="65">
        <v>136</v>
      </c>
      <c r="R133" s="65">
        <v>121</v>
      </c>
      <c r="S133" s="65">
        <v>99</v>
      </c>
      <c r="T133" s="65">
        <v>80</v>
      </c>
      <c r="U133" s="65">
        <v>64</v>
      </c>
      <c r="V133" s="65">
        <v>55</v>
      </c>
      <c r="W133" s="65">
        <v>641</v>
      </c>
      <c r="X133" s="65">
        <v>47</v>
      </c>
      <c r="Y133" s="65">
        <v>52</v>
      </c>
      <c r="Z133" s="65">
        <v>47</v>
      </c>
      <c r="AA133" s="65">
        <v>1419</v>
      </c>
    </row>
    <row r="134" spans="1:29" s="12" customFormat="1" ht="16.5" hidden="1" customHeight="1" x14ac:dyDescent="0.2">
      <c r="A134" s="11" t="s">
        <v>1</v>
      </c>
      <c r="B134" s="9">
        <f>ENERO!$E$15</f>
        <v>0</v>
      </c>
      <c r="C134" s="9">
        <f>FEBRERO!$E$15</f>
        <v>111.02</v>
      </c>
      <c r="D134" s="9">
        <f>MARZO!$E$15</f>
        <v>241.05</v>
      </c>
      <c r="E134" s="9">
        <f>ABRIL!$E$15</f>
        <v>233.71</v>
      </c>
      <c r="F134" s="9">
        <f>MAYO!$E$15</f>
        <v>439.31</v>
      </c>
      <c r="G134" s="9">
        <f>JUNIO!$E$15</f>
        <v>0</v>
      </c>
      <c r="H134" s="9">
        <f>JULIO!$E$15</f>
        <v>0</v>
      </c>
      <c r="I134" s="9">
        <f>AGOSTO!$E$15</f>
        <v>0</v>
      </c>
      <c r="J134" s="9">
        <f>SEPTIEMBRE!$E$15</f>
        <v>0</v>
      </c>
      <c r="K134" s="9">
        <f>OCTUBRE!$E$15</f>
        <v>0</v>
      </c>
      <c r="L134" s="9">
        <f>NOVIEMBRE!$E$15</f>
        <v>0</v>
      </c>
      <c r="M134" s="9">
        <f>DICIEMBRE!$E$15</f>
        <v>0</v>
      </c>
      <c r="N134" s="9">
        <f>SUM(B134:M134)</f>
        <v>1025.0899999999999</v>
      </c>
      <c r="O134" s="65">
        <v>49.12</v>
      </c>
      <c r="P134" s="65">
        <v>9.7100000000000009</v>
      </c>
      <c r="Q134" s="65">
        <v>99.85</v>
      </c>
      <c r="R134" s="65">
        <v>324.10000000000002</v>
      </c>
      <c r="S134" s="65">
        <v>427.35</v>
      </c>
      <c r="T134" s="65">
        <v>609.54</v>
      </c>
      <c r="U134" s="65">
        <v>191.78</v>
      </c>
      <c r="V134" s="65">
        <v>135.88</v>
      </c>
      <c r="W134" s="65">
        <v>56.82</v>
      </c>
      <c r="X134" s="65">
        <v>64.150000000000006</v>
      </c>
      <c r="Y134" s="65">
        <v>13.33</v>
      </c>
      <c r="Z134" s="65">
        <v>57.57</v>
      </c>
      <c r="AA134" s="65">
        <v>2039.1999999999998</v>
      </c>
      <c r="AB134" s="9"/>
    </row>
    <row r="135" spans="1:29" s="12" customFormat="1" ht="16.5" customHeight="1" x14ac:dyDescent="0.2">
      <c r="A135" s="11" t="s">
        <v>53</v>
      </c>
      <c r="B135" s="46" t="str">
        <f>IFERROR(+B132/(B130/(30.4166666666667)),"")</f>
        <v/>
      </c>
      <c r="C135" s="46">
        <f t="shared" ref="C135:N135" si="24">IFERROR(+C132/(C130/(30.4166666666667)),"")</f>
        <v>506.45136778115562</v>
      </c>
      <c r="D135" s="46">
        <f t="shared" si="24"/>
        <v>282.86545416012871</v>
      </c>
      <c r="E135" s="46">
        <f t="shared" si="24"/>
        <v>319.22830228153663</v>
      </c>
      <c r="F135" s="46">
        <f t="shared" si="24"/>
        <v>172.20220669502558</v>
      </c>
      <c r="G135" s="46" t="str">
        <f t="shared" si="24"/>
        <v/>
      </c>
      <c r="H135" s="46" t="str">
        <f t="shared" si="24"/>
        <v/>
      </c>
      <c r="I135" s="46" t="str">
        <f t="shared" si="24"/>
        <v/>
      </c>
      <c r="J135" s="46" t="str">
        <f t="shared" si="24"/>
        <v/>
      </c>
      <c r="K135" s="46" t="str">
        <f t="shared" si="24"/>
        <v/>
      </c>
      <c r="L135" s="46" t="str">
        <f t="shared" si="24"/>
        <v/>
      </c>
      <c r="M135" s="46" t="str">
        <f t="shared" si="24"/>
        <v/>
      </c>
      <c r="N135" s="46">
        <f t="shared" si="24"/>
        <v>292.67949488977717</v>
      </c>
      <c r="O135" s="66">
        <v>274.08989417989449</v>
      </c>
      <c r="P135" s="66">
        <v>1258.2149253731357</v>
      </c>
      <c r="Q135" s="66">
        <v>530.31913385826829</v>
      </c>
      <c r="R135" s="66">
        <v>143.76664381101656</v>
      </c>
      <c r="S135" s="66">
        <v>89.034545531783124</v>
      </c>
      <c r="T135" s="66">
        <v>52.777363626923076</v>
      </c>
      <c r="U135" s="66">
        <v>122.90226670989369</v>
      </c>
      <c r="V135" s="66">
        <v>147.04499832081595</v>
      </c>
      <c r="W135" s="66">
        <v>1643.8968867737476</v>
      </c>
      <c r="X135" s="66">
        <v>269.79162549407141</v>
      </c>
      <c r="Y135" s="66">
        <v>1533.0000000000018</v>
      </c>
      <c r="Z135" s="66">
        <v>332.78139810426569</v>
      </c>
      <c r="AA135" s="66">
        <v>191.28697905248498</v>
      </c>
      <c r="AB135" s="9"/>
    </row>
    <row r="136" spans="1:29" s="12" customFormat="1" ht="15" customHeight="1" x14ac:dyDescent="0.2">
      <c r="A136" s="11" t="s">
        <v>48</v>
      </c>
      <c r="B136" s="47" t="str">
        <f>IFERROR((B130-B134)*100/B130,"")</f>
        <v/>
      </c>
      <c r="C136" s="47">
        <f t="shared" ref="C136:N136" si="25">IFERROR((C130-C134)*100/C130,"")</f>
        <v>38.646034816247578</v>
      </c>
      <c r="D136" s="47">
        <f t="shared" si="25"/>
        <v>34.784373139981604</v>
      </c>
      <c r="E136" s="47">
        <f t="shared" si="25"/>
        <v>22.796643763213535</v>
      </c>
      <c r="F136" s="47">
        <f t="shared" si="25"/>
        <v>28.945282805246894</v>
      </c>
      <c r="G136" s="47" t="str">
        <f t="shared" si="25"/>
        <v/>
      </c>
      <c r="H136" s="47" t="str">
        <f t="shared" si="25"/>
        <v/>
      </c>
      <c r="I136" s="47" t="str">
        <f t="shared" si="25"/>
        <v/>
      </c>
      <c r="J136" s="47" t="str">
        <f t="shared" si="25"/>
        <v/>
      </c>
      <c r="K136" s="47" t="str">
        <f t="shared" si="25"/>
        <v/>
      </c>
      <c r="L136" s="47" t="str">
        <f t="shared" si="25"/>
        <v/>
      </c>
      <c r="M136" s="47" t="str">
        <f t="shared" si="25"/>
        <v/>
      </c>
      <c r="N136" s="47">
        <f t="shared" si="25"/>
        <v>30.339911386555766</v>
      </c>
      <c r="O136" s="67">
        <v>37.625396825396834</v>
      </c>
      <c r="P136" s="67">
        <v>42.02985074626865</v>
      </c>
      <c r="Q136" s="67">
        <v>37.102362204724415</v>
      </c>
      <c r="R136" s="67">
        <v>36.507003624253102</v>
      </c>
      <c r="S136" s="67">
        <v>35.926653372715414</v>
      </c>
      <c r="T136" s="67">
        <v>32.179892296052344</v>
      </c>
      <c r="U136" s="67">
        <v>37.824606905495216</v>
      </c>
      <c r="V136" s="67">
        <v>37.772485803260679</v>
      </c>
      <c r="W136" s="67">
        <v>32.397382510410466</v>
      </c>
      <c r="X136" s="67">
        <v>36.610671936758891</v>
      </c>
      <c r="Y136" s="67">
        <v>34.975609756097562</v>
      </c>
      <c r="Z136" s="67">
        <v>31.789099526066355</v>
      </c>
      <c r="AA136" s="67">
        <v>35.209808762180742</v>
      </c>
      <c r="AB136" s="9"/>
    </row>
    <row r="137" spans="1:29" s="12" customFormat="1" ht="16.5" hidden="1" customHeight="1" x14ac:dyDescent="0.2">
      <c r="A137" s="11" t="s">
        <v>49</v>
      </c>
      <c r="B137" s="14" t="e">
        <f>(SUM($B131:B131)/+SUM(#REF!)-1)</f>
        <v>#REF!</v>
      </c>
      <c r="C137" s="14" t="e">
        <f>(SUM($B131:C131)/+SUM(#REF!)-1)</f>
        <v>#REF!</v>
      </c>
      <c r="D137" s="14" t="e">
        <f>(SUM($B131:D131)/+SUM(#REF!)-1)</f>
        <v>#REF!</v>
      </c>
      <c r="E137" s="14" t="e">
        <f>(SUM($B131:E131)/+SUM(#REF!)-1)</f>
        <v>#REF!</v>
      </c>
      <c r="F137" s="14" t="e">
        <f>(SUM($B131:F131)/+SUM(#REF!)-1)</f>
        <v>#REF!</v>
      </c>
      <c r="G137" s="14" t="e">
        <f>(SUM($B131:G131)/+SUM(#REF!)-1)</f>
        <v>#REF!</v>
      </c>
      <c r="H137" s="14" t="e">
        <f>(SUM($B131:H131)/+SUM(#REF!)-1)</f>
        <v>#REF!</v>
      </c>
      <c r="I137" s="14" t="e">
        <f>(SUM($B131:I131)/+SUM(#REF!)-1)</f>
        <v>#REF!</v>
      </c>
      <c r="J137" s="14" t="e">
        <f>(SUM($B131:J131)/+SUM(#REF!)-1)</f>
        <v>#REF!</v>
      </c>
      <c r="K137" s="14" t="e">
        <f>(SUM($B131:K131)/+SUM(#REF!)-1)</f>
        <v>#REF!</v>
      </c>
      <c r="L137" s="14" t="e">
        <f>(SUM($B131:L131)/+SUM(#REF!)-1)</f>
        <v>#REF!</v>
      </c>
      <c r="M137" s="14" t="e">
        <f>(SUM($B131:M131)/+SUM(#REF!)-1)</f>
        <v>#REF!</v>
      </c>
      <c r="N137" s="14"/>
      <c r="O137" s="68" t="e">
        <v>#REF!</v>
      </c>
      <c r="P137" s="68" t="e">
        <v>#REF!</v>
      </c>
      <c r="Q137" s="68" t="e">
        <v>#REF!</v>
      </c>
      <c r="R137" s="68" t="e">
        <v>#REF!</v>
      </c>
      <c r="S137" s="68" t="e">
        <v>#REF!</v>
      </c>
      <c r="T137" s="68" t="e">
        <v>#REF!</v>
      </c>
      <c r="U137" s="68" t="e">
        <v>#REF!</v>
      </c>
      <c r="V137" s="68" t="e">
        <v>#REF!</v>
      </c>
      <c r="W137" s="68" t="e">
        <v>#REF!</v>
      </c>
      <c r="X137" s="68" t="e">
        <v>#REF!</v>
      </c>
      <c r="Y137" s="68" t="e">
        <v>#REF!</v>
      </c>
      <c r="Z137" s="68" t="e">
        <v>#REF!</v>
      </c>
      <c r="AA137" s="68"/>
      <c r="AB137" s="9"/>
    </row>
    <row r="138" spans="1:29" s="12" customFormat="1" ht="16.5" hidden="1" customHeight="1" x14ac:dyDescent="0.2">
      <c r="A138" s="11" t="s">
        <v>50</v>
      </c>
      <c r="B138" s="14" t="e">
        <f>(SUM($B130:B130)/+SUM(#REF!)-1)</f>
        <v>#REF!</v>
      </c>
      <c r="C138" s="14" t="e">
        <f>(SUM($B130:C130)/+SUM(#REF!)-1)</f>
        <v>#REF!</v>
      </c>
      <c r="D138" s="14" t="e">
        <f>(SUM($B130:D130)/+SUM(#REF!)-1)</f>
        <v>#REF!</v>
      </c>
      <c r="E138" s="14" t="e">
        <f>(SUM($B130:E130)/+SUM(#REF!)-1)</f>
        <v>#REF!</v>
      </c>
      <c r="F138" s="14" t="e">
        <f>(SUM($B130:F130)/+SUM(#REF!)-1)</f>
        <v>#REF!</v>
      </c>
      <c r="G138" s="14" t="e">
        <f>(SUM($B130:G130)/+SUM(#REF!)-1)</f>
        <v>#REF!</v>
      </c>
      <c r="H138" s="14" t="e">
        <f>(SUM($B130:H130)/+SUM(#REF!)-1)</f>
        <v>#REF!</v>
      </c>
      <c r="I138" s="14" t="e">
        <f>(SUM($B130:I130)/+SUM(#REF!)-1)</f>
        <v>#REF!</v>
      </c>
      <c r="J138" s="14" t="e">
        <f>(SUM($B130:J130)/+SUM(#REF!)-1)</f>
        <v>#REF!</v>
      </c>
      <c r="K138" s="14" t="e">
        <f>(SUM($B130:K130)/+SUM(#REF!)-1)</f>
        <v>#REF!</v>
      </c>
      <c r="L138" s="14" t="e">
        <f>(SUM($B130:L130)/+SUM(#REF!)-1)</f>
        <v>#REF!</v>
      </c>
      <c r="M138" s="14" t="e">
        <f>(SUM($B130:M130)/+SUM(#REF!)-1)</f>
        <v>#REF!</v>
      </c>
      <c r="N138" s="14"/>
      <c r="O138" s="68" t="e">
        <v>#REF!</v>
      </c>
      <c r="P138" s="68" t="e">
        <v>#REF!</v>
      </c>
      <c r="Q138" s="68" t="e">
        <v>#REF!</v>
      </c>
      <c r="R138" s="68" t="e">
        <v>#REF!</v>
      </c>
      <c r="S138" s="68" t="e">
        <v>#REF!</v>
      </c>
      <c r="T138" s="68" t="e">
        <v>#REF!</v>
      </c>
      <c r="U138" s="68" t="e">
        <v>#REF!</v>
      </c>
      <c r="V138" s="68" t="e">
        <v>#REF!</v>
      </c>
      <c r="W138" s="68" t="e">
        <v>#REF!</v>
      </c>
      <c r="X138" s="68" t="e">
        <v>#REF!</v>
      </c>
      <c r="Y138" s="68" t="e">
        <v>#REF!</v>
      </c>
      <c r="Z138" s="68" t="e">
        <v>#REF!</v>
      </c>
      <c r="AA138" s="68"/>
      <c r="AB138" s="9"/>
    </row>
    <row r="139" spans="1:29" s="5" customFormat="1" ht="21.75" customHeight="1" x14ac:dyDescent="0.2">
      <c r="A139" s="10" t="s">
        <v>58</v>
      </c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9"/>
    </row>
    <row r="140" spans="1:29" s="12" customFormat="1" ht="16.5" customHeight="1" x14ac:dyDescent="0.2">
      <c r="A140" s="11" t="s">
        <v>3</v>
      </c>
      <c r="B140" s="9">
        <f>ENERO!$D$16</f>
        <v>189.93</v>
      </c>
      <c r="C140" s="9">
        <f>FEBRERO!$D$16</f>
        <v>165.63</v>
      </c>
      <c r="D140" s="9">
        <f>MARZO!$D$16</f>
        <v>215.87</v>
      </c>
      <c r="E140" s="9">
        <f>ABRIL!$D$16</f>
        <v>271.31</v>
      </c>
      <c r="F140" s="9">
        <f>MAYO!$D$16</f>
        <v>226.28</v>
      </c>
      <c r="G140" s="9">
        <f>JUNIO!$D$16</f>
        <v>0</v>
      </c>
      <c r="H140" s="9">
        <f>JULIO!$D$16</f>
        <v>0</v>
      </c>
      <c r="I140" s="9">
        <f>AGOSTO!$D$16</f>
        <v>0</v>
      </c>
      <c r="J140" s="9">
        <f>SEPTIEMBRE!$D$16</f>
        <v>0</v>
      </c>
      <c r="K140" s="9">
        <f>OCTUBRE!$D$16</f>
        <v>0</v>
      </c>
      <c r="L140" s="9">
        <f>NOVIEMBRE!$D$16</f>
        <v>0</v>
      </c>
      <c r="M140" s="9">
        <f>DICIEMBRE!$D$16</f>
        <v>0</v>
      </c>
      <c r="N140" s="9">
        <f>SUM(B140:M140)</f>
        <v>1069.02</v>
      </c>
      <c r="O140" s="65">
        <v>244.33</v>
      </c>
      <c r="P140" s="65">
        <v>287.5</v>
      </c>
      <c r="Q140" s="65">
        <v>320.20999999999998</v>
      </c>
      <c r="R140" s="65">
        <v>332.49</v>
      </c>
      <c r="S140" s="65">
        <v>356.36</v>
      </c>
      <c r="T140" s="65">
        <v>312.10000000000002</v>
      </c>
      <c r="U140" s="65">
        <v>262</v>
      </c>
      <c r="V140" s="65">
        <v>312.98</v>
      </c>
      <c r="W140" s="65">
        <v>217.3</v>
      </c>
      <c r="X140" s="65">
        <v>272.64999999999998</v>
      </c>
      <c r="Y140" s="65">
        <v>155.25</v>
      </c>
      <c r="Z140" s="65">
        <v>303.77</v>
      </c>
      <c r="AA140" s="65">
        <v>3376.94</v>
      </c>
      <c r="AB140" s="9"/>
      <c r="AC140" s="9"/>
    </row>
    <row r="141" spans="1:29" s="12" customFormat="1" ht="16.5" customHeight="1" x14ac:dyDescent="0.2">
      <c r="A141" s="12" t="s">
        <v>4</v>
      </c>
      <c r="B141" s="9">
        <f>ENERO!$C$16</f>
        <v>25</v>
      </c>
      <c r="C141" s="9">
        <f>FEBRERO!$C$16</f>
        <v>21</v>
      </c>
      <c r="D141" s="9">
        <f>MARZO!$C$16</f>
        <v>21</v>
      </c>
      <c r="E141" s="9">
        <f>ABRIL!$C$16</f>
        <v>28</v>
      </c>
      <c r="F141" s="9">
        <f>MAYO!$C$16</f>
        <v>29</v>
      </c>
      <c r="G141" s="9">
        <f>JUNIO!$C$16</f>
        <v>0</v>
      </c>
      <c r="H141" s="9">
        <f>JULIO!$C$16</f>
        <v>0</v>
      </c>
      <c r="I141" s="9">
        <f>AGOSTO!$C$16</f>
        <v>0</v>
      </c>
      <c r="J141" s="9">
        <f>SEPTIEMBRE!$C$16</f>
        <v>0</v>
      </c>
      <c r="K141" s="9">
        <f>OCTUBRE!$C$16</f>
        <v>0</v>
      </c>
      <c r="L141" s="9">
        <f>NOVIEMBRE!$C$16</f>
        <v>0</v>
      </c>
      <c r="M141" s="9">
        <f>DICIEMBRE!$C$16</f>
        <v>0</v>
      </c>
      <c r="N141" s="9">
        <f>SUM(B141:M141)</f>
        <v>124</v>
      </c>
      <c r="O141" s="65">
        <v>29</v>
      </c>
      <c r="P141" s="65">
        <v>35</v>
      </c>
      <c r="Q141" s="65">
        <v>31</v>
      </c>
      <c r="R141" s="65">
        <v>38</v>
      </c>
      <c r="S141" s="65">
        <v>34</v>
      </c>
      <c r="T141" s="65">
        <v>38</v>
      </c>
      <c r="U141" s="65">
        <v>29</v>
      </c>
      <c r="V141" s="65">
        <v>35</v>
      </c>
      <c r="W141" s="65">
        <v>29</v>
      </c>
      <c r="X141" s="65">
        <v>29</v>
      </c>
      <c r="Y141" s="65">
        <v>15</v>
      </c>
      <c r="Z141" s="65">
        <v>36</v>
      </c>
      <c r="AA141" s="65">
        <v>378</v>
      </c>
      <c r="AB141" s="9"/>
      <c r="AC141" s="9"/>
    </row>
    <row r="142" spans="1:29" s="12" customFormat="1" ht="16.5" customHeight="1" x14ac:dyDescent="0.2">
      <c r="A142" s="11" t="s">
        <v>51</v>
      </c>
      <c r="B142" s="9">
        <f>ENERO!$I$16</f>
        <v>1393.81</v>
      </c>
      <c r="C142" s="9">
        <f>FEBRERO!$I$16</f>
        <v>1425.52</v>
      </c>
      <c r="D142" s="9">
        <f>MARZO!$I$16</f>
        <v>1489</v>
      </c>
      <c r="E142" s="9">
        <f>ABRIL!$I$16</f>
        <v>1350.3</v>
      </c>
      <c r="F142" s="9">
        <f>MAYO!$I$16</f>
        <v>2012.1</v>
      </c>
      <c r="G142" s="9">
        <f>JUNIO!$I$16</f>
        <v>0</v>
      </c>
      <c r="H142" s="9">
        <f>JULIO!$I$16</f>
        <v>0</v>
      </c>
      <c r="I142" s="9">
        <f>AGOSTO!$I$16</f>
        <v>0</v>
      </c>
      <c r="J142" s="9">
        <f>SEPTIEMBRE!$I$16</f>
        <v>0</v>
      </c>
      <c r="K142" s="9">
        <f>OCTUBRE!$I$16</f>
        <v>0</v>
      </c>
      <c r="L142" s="9">
        <f>NOVIEMBRE!$I$16</f>
        <v>0</v>
      </c>
      <c r="M142" s="9">
        <f>DICIEMBRE!$I$16</f>
        <v>0</v>
      </c>
      <c r="N142" s="9">
        <f>SUM(B142:M142)</f>
        <v>7670.73</v>
      </c>
      <c r="O142" s="65">
        <v>636.14</v>
      </c>
      <c r="P142" s="65">
        <v>547.74</v>
      </c>
      <c r="Q142" s="65">
        <v>1983.84</v>
      </c>
      <c r="R142" s="65">
        <v>1817.34</v>
      </c>
      <c r="S142" s="65">
        <v>1691.95</v>
      </c>
      <c r="T142" s="65">
        <v>1652.75</v>
      </c>
      <c r="U142" s="65">
        <v>1529.6</v>
      </c>
      <c r="V142" s="65">
        <v>1469.1</v>
      </c>
      <c r="W142" s="65">
        <v>966.88</v>
      </c>
      <c r="X142" s="65">
        <v>1546.35</v>
      </c>
      <c r="Y142" s="65">
        <v>1650.85</v>
      </c>
      <c r="Z142" s="65">
        <v>1479.97</v>
      </c>
      <c r="AA142" s="65">
        <v>16972.510000000002</v>
      </c>
      <c r="AB142" s="9"/>
    </row>
    <row r="143" spans="1:29" s="9" customFormat="1" ht="16.5" hidden="1" customHeight="1" x14ac:dyDescent="0.2">
      <c r="A143" s="13" t="s">
        <v>96</v>
      </c>
      <c r="B143" s="9">
        <f>ENERO!$H$16</f>
        <v>91</v>
      </c>
      <c r="C143" s="9">
        <f>FEBRERO!$H$16</f>
        <v>94</v>
      </c>
      <c r="D143" s="9">
        <f>MARZO!$H$16</f>
        <v>98</v>
      </c>
      <c r="E143" s="9">
        <f>ABRIL!$H$16</f>
        <v>86</v>
      </c>
      <c r="F143" s="9">
        <f>MAYO!$H$16</f>
        <v>136</v>
      </c>
      <c r="G143" s="9">
        <f>JUNIO!$H$16</f>
        <v>0</v>
      </c>
      <c r="H143" s="9">
        <f>JULIO!$H$16</f>
        <v>0</v>
      </c>
      <c r="I143" s="9">
        <f>AGOSTO!$H$16</f>
        <v>0</v>
      </c>
      <c r="J143" s="9">
        <f>SEPTIEMBRE!$H$15</f>
        <v>0</v>
      </c>
      <c r="K143" s="9">
        <f>OCTUBRE!$H$16</f>
        <v>0</v>
      </c>
      <c r="L143" s="9">
        <f>NOVIEMBRE!$H$16</f>
        <v>0</v>
      </c>
      <c r="M143" s="9">
        <f>DICIEMBRE!$H$16</f>
        <v>0</v>
      </c>
      <c r="N143" s="9">
        <f>SUM(B143:M143)</f>
        <v>505</v>
      </c>
      <c r="O143" s="65">
        <v>84</v>
      </c>
      <c r="P143" s="65">
        <v>69</v>
      </c>
      <c r="Q143" s="65">
        <v>151</v>
      </c>
      <c r="R143" s="65">
        <v>131</v>
      </c>
      <c r="S143" s="65">
        <v>119</v>
      </c>
      <c r="T143" s="65">
        <v>111</v>
      </c>
      <c r="U143" s="65">
        <v>97</v>
      </c>
      <c r="V143" s="65">
        <v>89</v>
      </c>
      <c r="W143" s="65">
        <v>51</v>
      </c>
      <c r="X143" s="65">
        <v>106</v>
      </c>
      <c r="Y143" s="65">
        <v>117</v>
      </c>
      <c r="Z143" s="65">
        <v>97</v>
      </c>
      <c r="AA143" s="65">
        <v>1222</v>
      </c>
    </row>
    <row r="144" spans="1:29" s="12" customFormat="1" ht="16.5" hidden="1" customHeight="1" x14ac:dyDescent="0.2">
      <c r="A144" s="11" t="s">
        <v>1</v>
      </c>
      <c r="B144" s="9">
        <f>ENERO!$E$16</f>
        <v>126.37</v>
      </c>
      <c r="C144" s="9">
        <f>FEBRERO!$E$16</f>
        <v>115.89</v>
      </c>
      <c r="D144" s="9">
        <f>MARZO!$E$16</f>
        <v>135.03</v>
      </c>
      <c r="E144" s="9">
        <f>ABRIL!$E$16</f>
        <v>156.94</v>
      </c>
      <c r="F144" s="9">
        <f>MAYO!$E$16</f>
        <v>140.94999999999999</v>
      </c>
      <c r="G144" s="9">
        <f>JUNIO!$E$16</f>
        <v>0</v>
      </c>
      <c r="H144" s="9">
        <f>JULIO!$E$16</f>
        <v>0</v>
      </c>
      <c r="I144" s="9">
        <f>AGOSTO!$E$16</f>
        <v>0</v>
      </c>
      <c r="J144" s="9">
        <f>SEPTIEMBRE!$E$16</f>
        <v>0</v>
      </c>
      <c r="K144" s="9">
        <f>OCTUBRE!$E$16</f>
        <v>0</v>
      </c>
      <c r="L144" s="9">
        <f>NOVIEMBRE!$E$16</f>
        <v>0</v>
      </c>
      <c r="M144" s="9">
        <f>DICIEMBRE!$E$16</f>
        <v>0</v>
      </c>
      <c r="N144" s="9">
        <f>SUM(B144:M144)</f>
        <v>675.18000000000006</v>
      </c>
      <c r="O144" s="65">
        <v>160</v>
      </c>
      <c r="P144" s="65">
        <v>177.99</v>
      </c>
      <c r="Q144" s="65">
        <v>188.82</v>
      </c>
      <c r="R144" s="65">
        <v>205.84</v>
      </c>
      <c r="S144" s="65">
        <v>206.64</v>
      </c>
      <c r="T144" s="65">
        <v>180.66</v>
      </c>
      <c r="U144" s="65">
        <v>153.4</v>
      </c>
      <c r="V144" s="65">
        <v>200.45</v>
      </c>
      <c r="W144" s="65">
        <v>145.80000000000001</v>
      </c>
      <c r="X144" s="65">
        <v>173.35</v>
      </c>
      <c r="Y144" s="65">
        <v>87.37</v>
      </c>
      <c r="Z144" s="65">
        <v>175.2</v>
      </c>
      <c r="AA144" s="65">
        <v>2055.52</v>
      </c>
      <c r="AB144" s="9"/>
    </row>
    <row r="145" spans="1:29" s="12" customFormat="1" ht="16.5" customHeight="1" x14ac:dyDescent="0.2">
      <c r="A145" s="11" t="s">
        <v>53</v>
      </c>
      <c r="B145" s="46">
        <f>IFERROR(+B142/(B140/(30.4166666666667)),"")</f>
        <v>223.21410080907023</v>
      </c>
      <c r="C145" s="46">
        <f t="shared" ref="C145:N145" si="26">IFERROR(+C142/(C140/(30.4166666666667)),"")</f>
        <v>261.78570709815079</v>
      </c>
      <c r="D145" s="46">
        <f t="shared" si="26"/>
        <v>209.80412593999498</v>
      </c>
      <c r="E145" s="46">
        <f t="shared" si="26"/>
        <v>151.38264347056887</v>
      </c>
      <c r="F145" s="46">
        <f t="shared" si="26"/>
        <v>270.46745182959194</v>
      </c>
      <c r="G145" s="46" t="str">
        <f t="shared" si="26"/>
        <v/>
      </c>
      <c r="H145" s="46" t="str">
        <f t="shared" si="26"/>
        <v/>
      </c>
      <c r="I145" s="46" t="str">
        <f t="shared" si="26"/>
        <v/>
      </c>
      <c r="J145" s="46" t="str">
        <f t="shared" si="26"/>
        <v/>
      </c>
      <c r="K145" s="46" t="str">
        <f t="shared" si="26"/>
        <v/>
      </c>
      <c r="L145" s="46" t="str">
        <f t="shared" si="26"/>
        <v/>
      </c>
      <c r="M145" s="46" t="str">
        <f t="shared" si="26"/>
        <v/>
      </c>
      <c r="N145" s="46">
        <f t="shared" si="26"/>
        <v>218.25413696656773</v>
      </c>
      <c r="O145" s="66">
        <v>79.193133603459884</v>
      </c>
      <c r="P145" s="66">
        <v>57.949304347826157</v>
      </c>
      <c r="Q145" s="66">
        <v>188.44445832422494</v>
      </c>
      <c r="R145" s="66">
        <v>166.25289482390465</v>
      </c>
      <c r="S145" s="66">
        <v>144.41429780746077</v>
      </c>
      <c r="T145" s="66">
        <v>161.07384118338157</v>
      </c>
      <c r="U145" s="66">
        <v>177.57760814249383</v>
      </c>
      <c r="V145" s="66">
        <v>142.77310051760509</v>
      </c>
      <c r="W145" s="66">
        <v>135.33946924374919</v>
      </c>
      <c r="X145" s="66">
        <v>172.50985695947205</v>
      </c>
      <c r="Y145" s="66">
        <v>323.43545356951188</v>
      </c>
      <c r="Z145" s="66">
        <v>148.19025633428816</v>
      </c>
      <c r="AA145" s="66">
        <v>152.87425277519509</v>
      </c>
      <c r="AB145" s="9"/>
    </row>
    <row r="146" spans="1:29" s="12" customFormat="1" ht="15" customHeight="1" x14ac:dyDescent="0.2">
      <c r="A146" s="11" t="s">
        <v>48</v>
      </c>
      <c r="B146" s="47">
        <f>IFERROR((B140-B144)*100/B140,"")</f>
        <v>33.464960775022377</v>
      </c>
      <c r="C146" s="47">
        <f t="shared" ref="C146:N146" si="27">IFERROR((C140-C144)*100/C140,"")</f>
        <v>30.030791523274765</v>
      </c>
      <c r="D146" s="47">
        <f t="shared" si="27"/>
        <v>37.448464353546115</v>
      </c>
      <c r="E146" s="47">
        <f t="shared" si="27"/>
        <v>42.154730750801669</v>
      </c>
      <c r="F146" s="47">
        <f t="shared" si="27"/>
        <v>37.709916917093871</v>
      </c>
      <c r="G146" s="47" t="str">
        <f t="shared" si="27"/>
        <v/>
      </c>
      <c r="H146" s="47" t="str">
        <f t="shared" si="27"/>
        <v/>
      </c>
      <c r="I146" s="47" t="str">
        <f t="shared" si="27"/>
        <v/>
      </c>
      <c r="J146" s="47" t="str">
        <f t="shared" si="27"/>
        <v/>
      </c>
      <c r="K146" s="47" t="str">
        <f t="shared" si="27"/>
        <v/>
      </c>
      <c r="L146" s="47" t="str">
        <f t="shared" si="27"/>
        <v/>
      </c>
      <c r="M146" s="47" t="str">
        <f t="shared" si="27"/>
        <v/>
      </c>
      <c r="N146" s="47">
        <f t="shared" si="27"/>
        <v>36.841219060447884</v>
      </c>
      <c r="O146" s="67">
        <v>34.514795563377405</v>
      </c>
      <c r="P146" s="67">
        <v>38.090434782608696</v>
      </c>
      <c r="Q146" s="67">
        <v>41.032447456356763</v>
      </c>
      <c r="R146" s="67">
        <v>38.091371169057716</v>
      </c>
      <c r="S146" s="67">
        <v>42.0136940172859</v>
      </c>
      <c r="T146" s="67">
        <v>42.114706824735663</v>
      </c>
      <c r="U146" s="67">
        <v>41.450381679389317</v>
      </c>
      <c r="V146" s="67">
        <v>35.954374081410961</v>
      </c>
      <c r="W146" s="67">
        <v>32.903819604233774</v>
      </c>
      <c r="X146" s="67">
        <v>36.420319090408945</v>
      </c>
      <c r="Y146" s="67">
        <v>43.723027375201291</v>
      </c>
      <c r="Z146" s="67">
        <v>42.324785199328439</v>
      </c>
      <c r="AA146" s="67">
        <v>39.130692283546644</v>
      </c>
      <c r="AB146" s="9"/>
    </row>
    <row r="147" spans="1:29" s="12" customFormat="1" ht="16.5" hidden="1" customHeight="1" x14ac:dyDescent="0.2">
      <c r="A147" s="11" t="s">
        <v>49</v>
      </c>
      <c r="B147" s="14" t="e">
        <f>(SUM($B141:B141)/+SUM(#REF!)-1)</f>
        <v>#REF!</v>
      </c>
      <c r="C147" s="14" t="e">
        <f>(SUM($B141:C141)/+SUM(#REF!)-1)</f>
        <v>#REF!</v>
      </c>
      <c r="D147" s="14" t="e">
        <f>(SUM($B141:D141)/+SUM(#REF!)-1)</f>
        <v>#REF!</v>
      </c>
      <c r="E147" s="14" t="e">
        <f>(SUM($B141:E141)/+SUM(#REF!)-1)</f>
        <v>#REF!</v>
      </c>
      <c r="F147" s="14" t="e">
        <f>(SUM($B141:F141)/+SUM(#REF!)-1)</f>
        <v>#REF!</v>
      </c>
      <c r="G147" s="14" t="e">
        <f>(SUM($B141:G141)/+SUM(#REF!)-1)</f>
        <v>#REF!</v>
      </c>
      <c r="H147" s="14" t="e">
        <f>(SUM($B141:H141)/+SUM(#REF!)-1)</f>
        <v>#REF!</v>
      </c>
      <c r="I147" s="14" t="e">
        <f>(SUM($B141:I141)/+SUM(#REF!)-1)</f>
        <v>#REF!</v>
      </c>
      <c r="J147" s="14" t="e">
        <f>(SUM($B141:J141)/+SUM(#REF!)-1)</f>
        <v>#REF!</v>
      </c>
      <c r="K147" s="14" t="e">
        <f>(SUM($B141:K141)/+SUM(#REF!)-1)</f>
        <v>#REF!</v>
      </c>
      <c r="L147" s="14" t="e">
        <f>(SUM($B141:L141)/+SUM(#REF!)-1)</f>
        <v>#REF!</v>
      </c>
      <c r="M147" s="14" t="e">
        <f>(SUM($B141:M141)/+SUM(#REF!)-1)</f>
        <v>#REF!</v>
      </c>
      <c r="N147" s="14"/>
      <c r="O147" s="68" t="e">
        <v>#REF!</v>
      </c>
      <c r="P147" s="68" t="e">
        <v>#REF!</v>
      </c>
      <c r="Q147" s="68" t="e">
        <v>#REF!</v>
      </c>
      <c r="R147" s="68" t="e">
        <v>#REF!</v>
      </c>
      <c r="S147" s="68" t="e">
        <v>#REF!</v>
      </c>
      <c r="T147" s="68" t="e">
        <v>#REF!</v>
      </c>
      <c r="U147" s="68" t="e">
        <v>#REF!</v>
      </c>
      <c r="V147" s="68" t="e">
        <v>#REF!</v>
      </c>
      <c r="W147" s="68" t="e">
        <v>#REF!</v>
      </c>
      <c r="X147" s="68" t="e">
        <v>#REF!</v>
      </c>
      <c r="Y147" s="68" t="e">
        <v>#REF!</v>
      </c>
      <c r="Z147" s="68" t="e">
        <v>#REF!</v>
      </c>
      <c r="AA147" s="68"/>
      <c r="AB147" s="9"/>
    </row>
    <row r="148" spans="1:29" s="12" customFormat="1" ht="16.5" hidden="1" customHeight="1" x14ac:dyDescent="0.2">
      <c r="A148" s="11" t="s">
        <v>50</v>
      </c>
      <c r="B148" s="14" t="e">
        <f>(SUM($B140:B140)/+SUM(#REF!)-1)</f>
        <v>#REF!</v>
      </c>
      <c r="C148" s="14" t="e">
        <f>(SUM($B140:C140)/+SUM(#REF!)-1)</f>
        <v>#REF!</v>
      </c>
      <c r="D148" s="14" t="e">
        <f>(SUM($B140:D140)/+SUM(#REF!)-1)</f>
        <v>#REF!</v>
      </c>
      <c r="E148" s="14" t="e">
        <f>(SUM($B140:E140)/+SUM(#REF!)-1)</f>
        <v>#REF!</v>
      </c>
      <c r="F148" s="14" t="e">
        <f>(SUM($B140:F140)/+SUM(#REF!)-1)</f>
        <v>#REF!</v>
      </c>
      <c r="G148" s="14" t="e">
        <f>(SUM($B140:G140)/+SUM(#REF!)-1)</f>
        <v>#REF!</v>
      </c>
      <c r="H148" s="14" t="e">
        <f>(SUM($B140:H140)/+SUM(#REF!)-1)</f>
        <v>#REF!</v>
      </c>
      <c r="I148" s="14" t="e">
        <f>(SUM($B140:I140)/+SUM(#REF!)-1)</f>
        <v>#REF!</v>
      </c>
      <c r="J148" s="14" t="e">
        <f>(SUM($B140:J140)/+SUM(#REF!)-1)</f>
        <v>#REF!</v>
      </c>
      <c r="K148" s="14" t="e">
        <f>(SUM($B140:K140)/+SUM(#REF!)-1)</f>
        <v>#REF!</v>
      </c>
      <c r="L148" s="14" t="e">
        <f>(SUM($B140:L140)/+SUM(#REF!)-1)</f>
        <v>#REF!</v>
      </c>
      <c r="M148" s="14" t="e">
        <f>(SUM($B140:M140)/+SUM(#REF!)-1)</f>
        <v>#REF!</v>
      </c>
      <c r="N148" s="14"/>
      <c r="O148" s="68" t="e">
        <v>#REF!</v>
      </c>
      <c r="P148" s="68" t="e">
        <v>#REF!</v>
      </c>
      <c r="Q148" s="68" t="e">
        <v>#REF!</v>
      </c>
      <c r="R148" s="68" t="e">
        <v>#REF!</v>
      </c>
      <c r="S148" s="68" t="e">
        <v>#REF!</v>
      </c>
      <c r="T148" s="68" t="e">
        <v>#REF!</v>
      </c>
      <c r="U148" s="68" t="e">
        <v>#REF!</v>
      </c>
      <c r="V148" s="68" t="e">
        <v>#REF!</v>
      </c>
      <c r="W148" s="68" t="e">
        <v>#REF!</v>
      </c>
      <c r="X148" s="68" t="e">
        <v>#REF!</v>
      </c>
      <c r="Y148" s="68" t="e">
        <v>#REF!</v>
      </c>
      <c r="Z148" s="68" t="e">
        <v>#REF!</v>
      </c>
      <c r="AA148" s="68"/>
      <c r="AB148" s="9"/>
    </row>
    <row r="149" spans="1:29" s="12" customFormat="1" ht="16.5" hidden="1" customHeight="1" x14ac:dyDescent="0.2">
      <c r="A149" s="11" t="s">
        <v>49</v>
      </c>
      <c r="B149" s="14" t="e">
        <f>(SUM(#REF!)/+SUM(#REF!)-1)</f>
        <v>#REF!</v>
      </c>
      <c r="C149" s="14" t="e">
        <f>(SUM(#REF!)/+SUM(#REF!)-1)</f>
        <v>#REF!</v>
      </c>
      <c r="D149" s="14" t="e">
        <f>(SUM(#REF!)/+SUM(#REF!)-1)</f>
        <v>#REF!</v>
      </c>
      <c r="E149" s="14" t="e">
        <f>(SUM(#REF!)/+SUM(#REF!)-1)</f>
        <v>#REF!</v>
      </c>
      <c r="F149" s="14" t="e">
        <f>(SUM(#REF!)/+SUM(#REF!)-1)</f>
        <v>#REF!</v>
      </c>
      <c r="G149" s="14" t="e">
        <f>(SUM(#REF!)/+SUM(#REF!)-1)</f>
        <v>#REF!</v>
      </c>
      <c r="H149" s="14" t="e">
        <f>(SUM(#REF!)/+SUM(#REF!)-1)</f>
        <v>#REF!</v>
      </c>
      <c r="I149" s="14" t="e">
        <f>(SUM(#REF!)/+SUM(#REF!)-1)</f>
        <v>#REF!</v>
      </c>
      <c r="J149" s="14" t="e">
        <f>(SUM(#REF!)/+SUM(#REF!)-1)</f>
        <v>#REF!</v>
      </c>
      <c r="K149" s="14" t="e">
        <f>(SUM(#REF!)/+SUM(#REF!)-1)</f>
        <v>#REF!</v>
      </c>
      <c r="L149" s="14" t="e">
        <f>(SUM(#REF!)/+SUM(#REF!)-1)</f>
        <v>#REF!</v>
      </c>
      <c r="M149" s="14" t="e">
        <f>(SUM(#REF!)/+SUM(#REF!)-1)</f>
        <v>#REF!</v>
      </c>
      <c r="N149" s="14"/>
      <c r="O149" s="68" t="e">
        <v>#REF!</v>
      </c>
      <c r="P149" s="68" t="e">
        <v>#REF!</v>
      </c>
      <c r="Q149" s="68" t="e">
        <v>#REF!</v>
      </c>
      <c r="R149" s="68" t="e">
        <v>#REF!</v>
      </c>
      <c r="S149" s="68" t="e">
        <v>#REF!</v>
      </c>
      <c r="T149" s="68" t="e">
        <v>#REF!</v>
      </c>
      <c r="U149" s="68" t="e">
        <v>#REF!</v>
      </c>
      <c r="V149" s="68" t="e">
        <v>#REF!</v>
      </c>
      <c r="W149" s="68" t="e">
        <v>#REF!</v>
      </c>
      <c r="X149" s="68" t="e">
        <v>#REF!</v>
      </c>
      <c r="Y149" s="68" t="e">
        <v>#REF!</v>
      </c>
      <c r="Z149" s="68" t="e">
        <v>#REF!</v>
      </c>
      <c r="AA149" s="68"/>
      <c r="AB149" s="9"/>
    </row>
    <row r="150" spans="1:29" s="12" customFormat="1" ht="16.5" hidden="1" customHeight="1" x14ac:dyDescent="0.2">
      <c r="A150" s="11" t="s">
        <v>50</v>
      </c>
      <c r="B150" s="14" t="e">
        <f>(SUM(#REF!)/+SUM(#REF!)-1)</f>
        <v>#REF!</v>
      </c>
      <c r="C150" s="14" t="e">
        <f>(SUM(#REF!)/+SUM(#REF!)-1)</f>
        <v>#REF!</v>
      </c>
      <c r="D150" s="14" t="e">
        <f>(SUM(#REF!)/+SUM(#REF!)-1)</f>
        <v>#REF!</v>
      </c>
      <c r="E150" s="14" t="e">
        <f>(SUM(#REF!)/+SUM(#REF!)-1)</f>
        <v>#REF!</v>
      </c>
      <c r="F150" s="14" t="e">
        <f>(SUM(#REF!)/+SUM(#REF!)-1)</f>
        <v>#REF!</v>
      </c>
      <c r="G150" s="14" t="e">
        <f>(SUM(#REF!)/+SUM(#REF!)-1)</f>
        <v>#REF!</v>
      </c>
      <c r="H150" s="14" t="e">
        <f>(SUM(#REF!)/+SUM(#REF!)-1)</f>
        <v>#REF!</v>
      </c>
      <c r="I150" s="14" t="e">
        <f>(SUM(#REF!)/+SUM(#REF!)-1)</f>
        <v>#REF!</v>
      </c>
      <c r="J150" s="14" t="e">
        <f>(SUM(#REF!)/+SUM(#REF!)-1)</f>
        <v>#REF!</v>
      </c>
      <c r="K150" s="14" t="e">
        <f>(SUM(#REF!)/+SUM(#REF!)-1)</f>
        <v>#REF!</v>
      </c>
      <c r="L150" s="14" t="e">
        <f>(SUM(#REF!)/+SUM(#REF!)-1)</f>
        <v>#REF!</v>
      </c>
      <c r="M150" s="14" t="e">
        <f>(SUM(#REF!)/+SUM(#REF!)-1)</f>
        <v>#REF!</v>
      </c>
      <c r="N150" s="14"/>
      <c r="O150" s="68" t="e">
        <v>#REF!</v>
      </c>
      <c r="P150" s="68" t="e">
        <v>#REF!</v>
      </c>
      <c r="Q150" s="68" t="e">
        <v>#REF!</v>
      </c>
      <c r="R150" s="68" t="e">
        <v>#REF!</v>
      </c>
      <c r="S150" s="68" t="e">
        <v>#REF!</v>
      </c>
      <c r="T150" s="68" t="e">
        <v>#REF!</v>
      </c>
      <c r="U150" s="68" t="e">
        <v>#REF!</v>
      </c>
      <c r="V150" s="68" t="e">
        <v>#REF!</v>
      </c>
      <c r="W150" s="68" t="e">
        <v>#REF!</v>
      </c>
      <c r="X150" s="68" t="e">
        <v>#REF!</v>
      </c>
      <c r="Y150" s="68" t="e">
        <v>#REF!</v>
      </c>
      <c r="Z150" s="68" t="e">
        <v>#REF!</v>
      </c>
      <c r="AA150" s="68"/>
      <c r="AB150" s="9"/>
    </row>
    <row r="151" spans="1:29" s="5" customFormat="1" ht="21.75" customHeight="1" x14ac:dyDescent="0.2">
      <c r="A151" s="10" t="s">
        <v>59</v>
      </c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9"/>
    </row>
    <row r="152" spans="1:29" s="12" customFormat="1" ht="16.5" customHeight="1" x14ac:dyDescent="0.2">
      <c r="A152" s="11" t="s">
        <v>3</v>
      </c>
      <c r="B152" s="9">
        <f>ENERO!$D$17</f>
        <v>782.99</v>
      </c>
      <c r="C152" s="9">
        <f>FEBRERO!$D$17</f>
        <v>618.12</v>
      </c>
      <c r="D152" s="9">
        <f>MARZO!$D$17</f>
        <v>745.92</v>
      </c>
      <c r="E152" s="9">
        <f>ABRIL!$D$17</f>
        <v>684.6</v>
      </c>
      <c r="F152" s="9">
        <f>MAYO!$D$17</f>
        <v>765.49</v>
      </c>
      <c r="G152" s="9">
        <f>JUNIO!$D$17</f>
        <v>0</v>
      </c>
      <c r="H152" s="9">
        <f>JULIO!$D$17</f>
        <v>0</v>
      </c>
      <c r="I152" s="9">
        <f>AGOSTO!$D$17</f>
        <v>0</v>
      </c>
      <c r="J152" s="9">
        <f>SEPTIEMBRE!$D$17</f>
        <v>0</v>
      </c>
      <c r="K152" s="9">
        <f>OCTUBRE!$D$17</f>
        <v>0</v>
      </c>
      <c r="L152" s="9">
        <f>NOVIEMBRE!$D$17</f>
        <v>0</v>
      </c>
      <c r="M152" s="9">
        <f>DICIEMBRE!$D$17</f>
        <v>0</v>
      </c>
      <c r="N152" s="9">
        <f>SUM(B152:M152)</f>
        <v>3597.12</v>
      </c>
      <c r="O152" s="65">
        <v>732.82</v>
      </c>
      <c r="P152" s="65">
        <v>491.26</v>
      </c>
      <c r="Q152" s="65">
        <v>715.43</v>
      </c>
      <c r="R152" s="65">
        <v>592.04</v>
      </c>
      <c r="S152" s="65">
        <v>510.27</v>
      </c>
      <c r="T152" s="65">
        <v>682.87</v>
      </c>
      <c r="U152" s="65">
        <v>564.95000000000005</v>
      </c>
      <c r="V152" s="65">
        <v>773.49</v>
      </c>
      <c r="W152" s="65">
        <v>693.99</v>
      </c>
      <c r="X152" s="65">
        <v>623.1</v>
      </c>
      <c r="Y152" s="65">
        <v>588.29999999999995</v>
      </c>
      <c r="Z152" s="65">
        <v>652.79999999999995</v>
      </c>
      <c r="AA152" s="65">
        <v>7621.32</v>
      </c>
      <c r="AB152" s="9"/>
      <c r="AC152" s="9"/>
    </row>
    <row r="153" spans="1:29" s="12" customFormat="1" ht="16.5" customHeight="1" x14ac:dyDescent="0.2">
      <c r="A153" s="12" t="s">
        <v>4</v>
      </c>
      <c r="B153" s="9">
        <f>ENERO!$C$17</f>
        <v>104</v>
      </c>
      <c r="C153" s="9">
        <f>FEBRERO!$C$17</f>
        <v>74</v>
      </c>
      <c r="D153" s="9">
        <f>MARZO!$C$17</f>
        <v>93</v>
      </c>
      <c r="E153" s="9">
        <f>ABRIL!$C$17</f>
        <v>93</v>
      </c>
      <c r="F153" s="9">
        <f>MAYO!$C$17</f>
        <v>96</v>
      </c>
      <c r="G153" s="9">
        <f>JUNIO!$C$17</f>
        <v>0</v>
      </c>
      <c r="H153" s="9">
        <f>JULIO!$C$17</f>
        <v>0</v>
      </c>
      <c r="I153" s="9">
        <f>AGOSTO!$C$17</f>
        <v>0</v>
      </c>
      <c r="J153" s="9">
        <f>SEPTIEMBRE!$C$17</f>
        <v>0</v>
      </c>
      <c r="K153" s="9">
        <f>OCTUBRE!$C$17</f>
        <v>0</v>
      </c>
      <c r="L153" s="9">
        <f>NOVIEMBRE!$C$17</f>
        <v>0</v>
      </c>
      <c r="M153" s="9">
        <f>DICIEMBRE!$C$17</f>
        <v>0</v>
      </c>
      <c r="N153" s="9">
        <f>SUM(B153:M153)</f>
        <v>460</v>
      </c>
      <c r="O153" s="65">
        <v>83</v>
      </c>
      <c r="P153" s="65">
        <v>73</v>
      </c>
      <c r="Q153" s="65">
        <v>88</v>
      </c>
      <c r="R153" s="65">
        <v>76</v>
      </c>
      <c r="S153" s="65">
        <v>64</v>
      </c>
      <c r="T153" s="65">
        <v>81</v>
      </c>
      <c r="U153" s="65">
        <v>76</v>
      </c>
      <c r="V153" s="65">
        <v>86</v>
      </c>
      <c r="W153" s="65">
        <v>85</v>
      </c>
      <c r="X153" s="65">
        <v>85</v>
      </c>
      <c r="Y153" s="65">
        <v>75</v>
      </c>
      <c r="Z153" s="65">
        <v>78</v>
      </c>
      <c r="AA153" s="65">
        <v>950</v>
      </c>
      <c r="AB153" s="9"/>
      <c r="AC153" s="9"/>
    </row>
    <row r="154" spans="1:29" s="12" customFormat="1" ht="16.5" customHeight="1" x14ac:dyDescent="0.2">
      <c r="A154" s="11" t="s">
        <v>51</v>
      </c>
      <c r="B154" s="9">
        <f>ENERO!$I$17</f>
        <v>3384.8</v>
      </c>
      <c r="C154" s="9">
        <f>FEBRERO!$I$17</f>
        <v>5214.22</v>
      </c>
      <c r="D154" s="9">
        <f>MARZO!$I$17</f>
        <v>4728.47</v>
      </c>
      <c r="E154" s="9">
        <f>ABRIL!$I$17</f>
        <v>4542.07</v>
      </c>
      <c r="F154" s="9">
        <f>MAYO!$I$17</f>
        <v>4287.37</v>
      </c>
      <c r="G154" s="9">
        <f>JUNIO!$I$17</f>
        <v>0</v>
      </c>
      <c r="H154" s="9">
        <f>JULIO!$I$17</f>
        <v>0</v>
      </c>
      <c r="I154" s="9">
        <f>AGOSTO!$I$17</f>
        <v>0</v>
      </c>
      <c r="J154" s="9">
        <f>SEPTIEMBRE!$I$17</f>
        <v>0</v>
      </c>
      <c r="K154" s="9">
        <f>OCTUBRE!$I$17</f>
        <v>0</v>
      </c>
      <c r="L154" s="9">
        <f>NOVIEMBRE!$I$17</f>
        <v>0</v>
      </c>
      <c r="M154" s="9">
        <f>DICIEMBRE!$I$17</f>
        <v>0</v>
      </c>
      <c r="N154" s="9">
        <f>SUM(B154:M154)</f>
        <v>22156.93</v>
      </c>
      <c r="O154" s="65">
        <v>2187.29</v>
      </c>
      <c r="P154" s="65">
        <v>1964.79</v>
      </c>
      <c r="Q154" s="65">
        <v>3280.23</v>
      </c>
      <c r="R154" s="65">
        <v>3017.09</v>
      </c>
      <c r="S154" s="65">
        <v>3034.22</v>
      </c>
      <c r="T154" s="65">
        <v>3266.84</v>
      </c>
      <c r="U154" s="65">
        <v>3014.24</v>
      </c>
      <c r="V154" s="65">
        <v>2711.44</v>
      </c>
      <c r="W154" s="65">
        <v>1636.8</v>
      </c>
      <c r="X154" s="65">
        <v>3251.29</v>
      </c>
      <c r="Y154" s="65">
        <v>3987.99</v>
      </c>
      <c r="Z154" s="65">
        <v>3658.74</v>
      </c>
      <c r="AA154" s="65">
        <v>35010.959999999992</v>
      </c>
      <c r="AB154" s="9"/>
    </row>
    <row r="155" spans="1:29" s="9" customFormat="1" ht="16.5" hidden="1" customHeight="1" x14ac:dyDescent="0.2">
      <c r="A155" s="13" t="s">
        <v>96</v>
      </c>
      <c r="B155" s="9">
        <f>ENERO!$H$17</f>
        <v>537</v>
      </c>
      <c r="C155" s="9">
        <f>FEBRERO!$H$17</f>
        <v>746</v>
      </c>
      <c r="D155" s="9">
        <f>MARZO!$H$17</f>
        <v>678</v>
      </c>
      <c r="E155" s="9">
        <f>ABRIL!$H$17</f>
        <v>648</v>
      </c>
      <c r="F155" s="9">
        <f>MAYO!$H$17</f>
        <v>603</v>
      </c>
      <c r="G155" s="9">
        <f>JUNIO!$H$17</f>
        <v>0</v>
      </c>
      <c r="H155" s="9">
        <f>JULIO!$H$17</f>
        <v>0</v>
      </c>
      <c r="I155" s="9">
        <f>AGOSTO!$H$17</f>
        <v>0</v>
      </c>
      <c r="J155" s="9">
        <f>SEPTIEMBRE!$H$16</f>
        <v>0</v>
      </c>
      <c r="K155" s="9">
        <f>OCTUBRE!$H$17</f>
        <v>0</v>
      </c>
      <c r="L155" s="9">
        <f>NOVIEMBRE!$H$17</f>
        <v>0</v>
      </c>
      <c r="M155" s="9">
        <f>DICIEMBRE!$H$17</f>
        <v>0</v>
      </c>
      <c r="N155" s="9">
        <f>SUM(B155:M155)</f>
        <v>3212</v>
      </c>
      <c r="O155" s="65">
        <v>332</v>
      </c>
      <c r="P155" s="65">
        <v>290</v>
      </c>
      <c r="Q155" s="65">
        <v>425</v>
      </c>
      <c r="R155" s="65">
        <v>379</v>
      </c>
      <c r="S155" s="65">
        <v>376</v>
      </c>
      <c r="T155" s="65">
        <v>540</v>
      </c>
      <c r="U155" s="65">
        <v>501</v>
      </c>
      <c r="V155" s="65">
        <v>460</v>
      </c>
      <c r="W155" s="65">
        <v>117</v>
      </c>
      <c r="X155" s="65">
        <v>465</v>
      </c>
      <c r="Y155" s="65">
        <v>614</v>
      </c>
      <c r="Z155" s="65">
        <v>573</v>
      </c>
      <c r="AA155" s="65">
        <v>5072</v>
      </c>
    </row>
    <row r="156" spans="1:29" s="12" customFormat="1" ht="16.5" hidden="1" customHeight="1" x14ac:dyDescent="0.2">
      <c r="A156" s="11" t="s">
        <v>1</v>
      </c>
      <c r="B156" s="9">
        <f>ENERO!$E$17</f>
        <v>508.68</v>
      </c>
      <c r="C156" s="9">
        <f>FEBRERO!$E$17</f>
        <v>404.49</v>
      </c>
      <c r="D156" s="9">
        <f>MARZO!$E$17</f>
        <v>489.82</v>
      </c>
      <c r="E156" s="9">
        <f>ABRIL!$E$17</f>
        <v>456.28</v>
      </c>
      <c r="F156" s="9">
        <f>MAYO!$E$17</f>
        <v>501.75</v>
      </c>
      <c r="G156" s="9">
        <f>JUNIO!$E$17</f>
        <v>0</v>
      </c>
      <c r="H156" s="9">
        <f>JULIO!$E$17</f>
        <v>0</v>
      </c>
      <c r="I156" s="9">
        <f>AGOSTO!$E$17</f>
        <v>0</v>
      </c>
      <c r="J156" s="9">
        <f>SEPTIEMBRE!$E$17</f>
        <v>0</v>
      </c>
      <c r="K156" s="9">
        <f>OCTUBRE!$E$17</f>
        <v>0</v>
      </c>
      <c r="L156" s="9">
        <f>NOVIEMBRE!$E$17</f>
        <v>0</v>
      </c>
      <c r="M156" s="9">
        <f>DICIEMBRE!$E$17</f>
        <v>0</v>
      </c>
      <c r="N156" s="9">
        <f>SUM(B156:M156)</f>
        <v>2361.02</v>
      </c>
      <c r="O156" s="65">
        <v>478.17</v>
      </c>
      <c r="P156" s="65">
        <v>317.58999999999997</v>
      </c>
      <c r="Q156" s="65">
        <v>477.87</v>
      </c>
      <c r="R156" s="65">
        <v>390.6</v>
      </c>
      <c r="S156" s="65">
        <v>336.74</v>
      </c>
      <c r="T156" s="65">
        <v>436.97</v>
      </c>
      <c r="U156" s="65">
        <v>371.94</v>
      </c>
      <c r="V156" s="65">
        <v>527.12</v>
      </c>
      <c r="W156" s="65">
        <v>459.31</v>
      </c>
      <c r="X156" s="65">
        <v>408.38</v>
      </c>
      <c r="Y156" s="65">
        <v>374.93</v>
      </c>
      <c r="Z156" s="65">
        <v>430.4</v>
      </c>
      <c r="AA156" s="65">
        <v>5010.0199999999995</v>
      </c>
      <c r="AB156" s="9"/>
    </row>
    <row r="157" spans="1:29" s="12" customFormat="1" ht="16.5" customHeight="1" x14ac:dyDescent="0.2">
      <c r="A157" s="11" t="s">
        <v>53</v>
      </c>
      <c r="B157" s="46">
        <f>IFERROR(+B154/(B152/(30.4166666666667)),"")</f>
        <v>131.48869504506246</v>
      </c>
      <c r="C157" s="46">
        <f t="shared" ref="C157:N157" si="28">IFERROR(+C154/(C152/(30.4166666666667)),"")</f>
        <v>256.58317424879772</v>
      </c>
      <c r="D157" s="46">
        <f t="shared" si="28"/>
        <v>192.81463941620214</v>
      </c>
      <c r="E157" s="46">
        <f t="shared" si="28"/>
        <v>201.80343144415252</v>
      </c>
      <c r="F157" s="46">
        <f t="shared" si="28"/>
        <v>170.35820737915168</v>
      </c>
      <c r="G157" s="46" t="str">
        <f t="shared" si="28"/>
        <v/>
      </c>
      <c r="H157" s="46" t="str">
        <f t="shared" si="28"/>
        <v/>
      </c>
      <c r="I157" s="46" t="str">
        <f t="shared" si="28"/>
        <v/>
      </c>
      <c r="J157" s="46" t="str">
        <f t="shared" si="28"/>
        <v/>
      </c>
      <c r="K157" s="46" t="str">
        <f t="shared" si="28"/>
        <v/>
      </c>
      <c r="L157" s="46" t="str">
        <f t="shared" si="28"/>
        <v/>
      </c>
      <c r="M157" s="46" t="str">
        <f t="shared" si="28"/>
        <v/>
      </c>
      <c r="N157" s="46">
        <f t="shared" si="28"/>
        <v>187.35542716580693</v>
      </c>
      <c r="O157" s="66">
        <v>90.786374325664411</v>
      </c>
      <c r="P157" s="66">
        <v>121.65118776208131</v>
      </c>
      <c r="Q157" s="66">
        <v>139.45971303971055</v>
      </c>
      <c r="R157" s="66">
        <v>155.00611585928897</v>
      </c>
      <c r="S157" s="66">
        <v>180.866714353839</v>
      </c>
      <c r="T157" s="66">
        <v>145.51288434597134</v>
      </c>
      <c r="U157" s="66">
        <v>162.28539398766867</v>
      </c>
      <c r="V157" s="66">
        <v>106.62447693786186</v>
      </c>
      <c r="W157" s="66">
        <v>71.738785861467818</v>
      </c>
      <c r="X157" s="66">
        <v>158.71193093671445</v>
      </c>
      <c r="Y157" s="66">
        <v>206.18963539010733</v>
      </c>
      <c r="Z157" s="66">
        <v>170.47591145833354</v>
      </c>
      <c r="AA157" s="66">
        <v>139.72864280728285</v>
      </c>
      <c r="AB157" s="9"/>
    </row>
    <row r="158" spans="1:29" s="12" customFormat="1" ht="15" customHeight="1" x14ac:dyDescent="0.2">
      <c r="A158" s="11" t="s">
        <v>48</v>
      </c>
      <c r="B158" s="47">
        <f>IFERROR((B152-B156)*100/B152,"")</f>
        <v>35.033653047931644</v>
      </c>
      <c r="C158" s="47">
        <f t="shared" ref="C158:N158" si="29">IFERROR((C152-C156)*100/C152,"")</f>
        <v>34.561250242671328</v>
      </c>
      <c r="D158" s="47">
        <f t="shared" si="29"/>
        <v>34.333440583440577</v>
      </c>
      <c r="E158" s="47">
        <f t="shared" si="29"/>
        <v>33.350861817119487</v>
      </c>
      <c r="F158" s="47">
        <f t="shared" si="29"/>
        <v>34.453748579341337</v>
      </c>
      <c r="G158" s="47" t="str">
        <f t="shared" si="29"/>
        <v/>
      </c>
      <c r="H158" s="47" t="str">
        <f t="shared" si="29"/>
        <v/>
      </c>
      <c r="I158" s="47" t="str">
        <f t="shared" si="29"/>
        <v/>
      </c>
      <c r="J158" s="47" t="str">
        <f t="shared" si="29"/>
        <v/>
      </c>
      <c r="K158" s="47" t="str">
        <f t="shared" si="29"/>
        <v/>
      </c>
      <c r="L158" s="47" t="str">
        <f t="shared" si="29"/>
        <v/>
      </c>
      <c r="M158" s="47" t="str">
        <f t="shared" si="29"/>
        <v/>
      </c>
      <c r="N158" s="47">
        <f t="shared" si="29"/>
        <v>34.36360199270527</v>
      </c>
      <c r="O158" s="67">
        <v>34.749324527169023</v>
      </c>
      <c r="P158" s="67">
        <v>35.351952123112</v>
      </c>
      <c r="Q158" s="67">
        <v>33.205205261171592</v>
      </c>
      <c r="R158" s="67">
        <v>34.024728058914931</v>
      </c>
      <c r="S158" s="67">
        <v>34.007486232778717</v>
      </c>
      <c r="T158" s="67">
        <v>36.009782242593751</v>
      </c>
      <c r="U158" s="67">
        <v>34.164085317284716</v>
      </c>
      <c r="V158" s="67">
        <v>31.851736932604169</v>
      </c>
      <c r="W158" s="67">
        <v>33.816049222611277</v>
      </c>
      <c r="X158" s="67">
        <v>34.459958273150384</v>
      </c>
      <c r="Y158" s="67">
        <v>36.26891041985381</v>
      </c>
      <c r="Z158" s="67">
        <v>34.068627450980387</v>
      </c>
      <c r="AA158" s="67">
        <v>34.263093532353977</v>
      </c>
      <c r="AB158" s="9"/>
    </row>
    <row r="159" spans="1:29" s="12" customFormat="1" ht="16.5" hidden="1" customHeight="1" x14ac:dyDescent="0.2">
      <c r="A159" s="11" t="s">
        <v>49</v>
      </c>
      <c r="B159" s="14" t="e">
        <f>(SUM($B153:B153)/+SUM(#REF!)-1)</f>
        <v>#REF!</v>
      </c>
      <c r="C159" s="14" t="e">
        <f>(SUM($B153:C153)/+SUM(#REF!)-1)</f>
        <v>#REF!</v>
      </c>
      <c r="D159" s="14" t="e">
        <f>(SUM($B153:D153)/+SUM(#REF!)-1)</f>
        <v>#REF!</v>
      </c>
      <c r="E159" s="14" t="e">
        <f>(SUM($B153:E153)/+SUM(#REF!)-1)</f>
        <v>#REF!</v>
      </c>
      <c r="F159" s="14" t="e">
        <f>(SUM($B153:F153)/+SUM(#REF!)-1)</f>
        <v>#REF!</v>
      </c>
      <c r="G159" s="14" t="e">
        <f>(SUM($B153:G153)/+SUM(#REF!)-1)</f>
        <v>#REF!</v>
      </c>
      <c r="H159" s="14" t="e">
        <f>(SUM($B153:H153)/+SUM(#REF!)-1)</f>
        <v>#REF!</v>
      </c>
      <c r="I159" s="14" t="e">
        <f>(SUM($B153:I153)/+SUM(#REF!)-1)</f>
        <v>#REF!</v>
      </c>
      <c r="J159" s="14" t="e">
        <f>(SUM($B153:J153)/+SUM(#REF!)-1)</f>
        <v>#REF!</v>
      </c>
      <c r="K159" s="14" t="e">
        <f>(SUM($B153:K153)/+SUM(#REF!)-1)</f>
        <v>#REF!</v>
      </c>
      <c r="L159" s="14" t="e">
        <f>(SUM($B153:L153)/+SUM(#REF!)-1)</f>
        <v>#REF!</v>
      </c>
      <c r="M159" s="14" t="e">
        <f>(SUM($B153:M153)/+SUM(#REF!)-1)</f>
        <v>#REF!</v>
      </c>
      <c r="N159" s="14"/>
      <c r="O159" s="68" t="e">
        <v>#REF!</v>
      </c>
      <c r="P159" s="68" t="e">
        <v>#REF!</v>
      </c>
      <c r="Q159" s="68" t="e">
        <v>#REF!</v>
      </c>
      <c r="R159" s="68" t="e">
        <v>#REF!</v>
      </c>
      <c r="S159" s="68" t="e">
        <v>#REF!</v>
      </c>
      <c r="T159" s="68" t="e">
        <v>#REF!</v>
      </c>
      <c r="U159" s="68" t="e">
        <v>#REF!</v>
      </c>
      <c r="V159" s="68" t="e">
        <v>#REF!</v>
      </c>
      <c r="W159" s="68" t="e">
        <v>#REF!</v>
      </c>
      <c r="X159" s="68" t="e">
        <v>#REF!</v>
      </c>
      <c r="Y159" s="68" t="e">
        <v>#REF!</v>
      </c>
      <c r="Z159" s="68" t="e">
        <v>#REF!</v>
      </c>
      <c r="AA159" s="68"/>
      <c r="AB159" s="9"/>
    </row>
    <row r="160" spans="1:29" s="12" customFormat="1" ht="16.5" hidden="1" customHeight="1" x14ac:dyDescent="0.2">
      <c r="A160" s="11" t="s">
        <v>50</v>
      </c>
      <c r="B160" s="14" t="e">
        <f>(SUM($B152:B152)/+SUM(#REF!)-1)</f>
        <v>#REF!</v>
      </c>
      <c r="C160" s="14" t="e">
        <f>(SUM($B152:C152)/+SUM(#REF!)-1)</f>
        <v>#REF!</v>
      </c>
      <c r="D160" s="14" t="e">
        <f>(SUM($B152:D152)/+SUM(#REF!)-1)</f>
        <v>#REF!</v>
      </c>
      <c r="E160" s="14" t="e">
        <f>(SUM($B152:E152)/+SUM(#REF!)-1)</f>
        <v>#REF!</v>
      </c>
      <c r="F160" s="14" t="e">
        <f>(SUM($B152:F152)/+SUM(#REF!)-1)</f>
        <v>#REF!</v>
      </c>
      <c r="G160" s="14" t="e">
        <f>(SUM($B152:G152)/+SUM(#REF!)-1)</f>
        <v>#REF!</v>
      </c>
      <c r="H160" s="14" t="e">
        <f>(SUM($B152:H152)/+SUM(#REF!)-1)</f>
        <v>#REF!</v>
      </c>
      <c r="I160" s="14" t="e">
        <f>(SUM($B152:I152)/+SUM(#REF!)-1)</f>
        <v>#REF!</v>
      </c>
      <c r="J160" s="14" t="e">
        <f>(SUM($B152:J152)/+SUM(#REF!)-1)</f>
        <v>#REF!</v>
      </c>
      <c r="K160" s="14" t="e">
        <f>(SUM($B152:K152)/+SUM(#REF!)-1)</f>
        <v>#REF!</v>
      </c>
      <c r="L160" s="14" t="e">
        <f>(SUM($B152:L152)/+SUM(#REF!)-1)</f>
        <v>#REF!</v>
      </c>
      <c r="M160" s="14" t="e">
        <f>(SUM($B152:M152)/+SUM(#REF!)-1)</f>
        <v>#REF!</v>
      </c>
      <c r="N160" s="14"/>
      <c r="O160" s="68" t="e">
        <v>#REF!</v>
      </c>
      <c r="P160" s="68" t="e">
        <v>#REF!</v>
      </c>
      <c r="Q160" s="68" t="e">
        <v>#REF!</v>
      </c>
      <c r="R160" s="68" t="e">
        <v>#REF!</v>
      </c>
      <c r="S160" s="68" t="e">
        <v>#REF!</v>
      </c>
      <c r="T160" s="68" t="e">
        <v>#REF!</v>
      </c>
      <c r="U160" s="68" t="e">
        <v>#REF!</v>
      </c>
      <c r="V160" s="68" t="e">
        <v>#REF!</v>
      </c>
      <c r="W160" s="68" t="e">
        <v>#REF!</v>
      </c>
      <c r="X160" s="68" t="e">
        <v>#REF!</v>
      </c>
      <c r="Y160" s="68" t="e">
        <v>#REF!</v>
      </c>
      <c r="Z160" s="68" t="e">
        <v>#REF!</v>
      </c>
      <c r="AA160" s="68"/>
      <c r="AB160" s="9"/>
    </row>
    <row r="161" spans="1:29" s="5" customFormat="1" ht="21.75" customHeight="1" x14ac:dyDescent="0.2">
      <c r="A161" s="10" t="s">
        <v>60</v>
      </c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9"/>
    </row>
    <row r="162" spans="1:29" s="12" customFormat="1" ht="16.5" customHeight="1" x14ac:dyDescent="0.2">
      <c r="A162" s="11" t="s">
        <v>3</v>
      </c>
      <c r="B162" s="9">
        <f>ENERO!$D$18</f>
        <v>1621.01</v>
      </c>
      <c r="C162" s="9">
        <f>FEBRERO!$D$18</f>
        <v>1804.15</v>
      </c>
      <c r="D162" s="9">
        <f>MARZO!$D$18</f>
        <v>1836.24</v>
      </c>
      <c r="E162" s="9">
        <f>ABRIL!$D$18</f>
        <v>1364.5</v>
      </c>
      <c r="F162" s="9">
        <f>MAYO!$D$18</f>
        <v>1929.25</v>
      </c>
      <c r="G162" s="9">
        <f>JUNIO!$D$18</f>
        <v>0</v>
      </c>
      <c r="H162" s="9">
        <f>JULIO!$D$18</f>
        <v>0</v>
      </c>
      <c r="I162" s="9">
        <f>AGOSTO!$D$18</f>
        <v>0</v>
      </c>
      <c r="J162" s="9">
        <f>SEPTIEMBRE!$D$18</f>
        <v>0</v>
      </c>
      <c r="K162" s="9">
        <f>OCTUBRE!$D$18</f>
        <v>0</v>
      </c>
      <c r="L162" s="9">
        <f>NOVIEMBRE!$D$18</f>
        <v>0</v>
      </c>
      <c r="M162" s="9">
        <f>DICIEMBRE!$D$18</f>
        <v>0</v>
      </c>
      <c r="N162" s="9">
        <f>SUM(B162:M162)</f>
        <v>8555.15</v>
      </c>
      <c r="O162" s="65">
        <v>1230.5999999999999</v>
      </c>
      <c r="P162" s="65">
        <v>1417.12</v>
      </c>
      <c r="Q162" s="65">
        <v>1334.04</v>
      </c>
      <c r="R162" s="65">
        <v>915.7</v>
      </c>
      <c r="S162" s="65">
        <v>2087.9</v>
      </c>
      <c r="T162" s="65">
        <v>1678.71</v>
      </c>
      <c r="U162" s="65">
        <v>1046.74</v>
      </c>
      <c r="V162" s="65">
        <v>1703.41</v>
      </c>
      <c r="W162" s="65">
        <v>1357.58</v>
      </c>
      <c r="X162" s="65">
        <v>1093.79</v>
      </c>
      <c r="Y162" s="65">
        <v>1214.79</v>
      </c>
      <c r="Z162" s="65">
        <v>1251.9000000000001</v>
      </c>
      <c r="AA162" s="65">
        <v>16332.28</v>
      </c>
      <c r="AB162" s="9"/>
      <c r="AC162" s="9"/>
    </row>
    <row r="163" spans="1:29" s="12" customFormat="1" ht="16.5" customHeight="1" x14ac:dyDescent="0.2">
      <c r="A163" s="12" t="s">
        <v>4</v>
      </c>
      <c r="B163" s="9">
        <f>ENERO!$C$18</f>
        <v>140</v>
      </c>
      <c r="C163" s="9">
        <f>FEBRERO!$C$18</f>
        <v>118</v>
      </c>
      <c r="D163" s="9">
        <f>MARZO!$C$18</f>
        <v>135</v>
      </c>
      <c r="E163" s="9">
        <f>ABRIL!$C$18</f>
        <v>106</v>
      </c>
      <c r="F163" s="9">
        <f>MAYO!$C$18</f>
        <v>117</v>
      </c>
      <c r="G163" s="9">
        <f>JUNIO!$C$18</f>
        <v>0</v>
      </c>
      <c r="H163" s="9">
        <f>JULIO!$C$18</f>
        <v>0</v>
      </c>
      <c r="I163" s="9">
        <f>AGOSTO!$C$18</f>
        <v>0</v>
      </c>
      <c r="J163" s="9">
        <f>SEPTIEMBRE!$C$18</f>
        <v>0</v>
      </c>
      <c r="K163" s="9">
        <f>OCTUBRE!$C$18</f>
        <v>0</v>
      </c>
      <c r="L163" s="9">
        <f>NOVIEMBRE!$C$18</f>
        <v>0</v>
      </c>
      <c r="M163" s="9">
        <f>DICIEMBRE!$C$18</f>
        <v>0</v>
      </c>
      <c r="N163" s="9">
        <f>SUM(B163:M163)</f>
        <v>616</v>
      </c>
      <c r="O163" s="65">
        <v>112</v>
      </c>
      <c r="P163" s="65">
        <v>82</v>
      </c>
      <c r="Q163" s="65">
        <v>104</v>
      </c>
      <c r="R163" s="65">
        <v>71</v>
      </c>
      <c r="S163" s="65">
        <v>103</v>
      </c>
      <c r="T163" s="65">
        <v>99</v>
      </c>
      <c r="U163" s="65">
        <v>68</v>
      </c>
      <c r="V163" s="65">
        <v>92</v>
      </c>
      <c r="W163" s="65">
        <v>99</v>
      </c>
      <c r="X163" s="65">
        <v>91</v>
      </c>
      <c r="Y163" s="65">
        <v>104</v>
      </c>
      <c r="Z163" s="65">
        <v>147</v>
      </c>
      <c r="AA163" s="65">
        <v>1172</v>
      </c>
      <c r="AB163" s="9"/>
      <c r="AC163" s="9"/>
    </row>
    <row r="164" spans="1:29" s="12" customFormat="1" ht="16.5" customHeight="1" x14ac:dyDescent="0.2">
      <c r="A164" s="11" t="s">
        <v>51</v>
      </c>
      <c r="B164" s="9">
        <f>ENERO!$I$18</f>
        <v>5809.29</v>
      </c>
      <c r="C164" s="9">
        <f>FEBRERO!$I$18</f>
        <v>7299.57</v>
      </c>
      <c r="D164" s="9">
        <f>MARZO!$I$18</f>
        <v>6477.5</v>
      </c>
      <c r="E164" s="9">
        <f>ABRIL!$I$18</f>
        <v>6521.74</v>
      </c>
      <c r="F164" s="9">
        <f>MAYO!$I$18</f>
        <v>6725.53</v>
      </c>
      <c r="G164" s="9">
        <f>JUNIO!$I$18</f>
        <v>0</v>
      </c>
      <c r="H164" s="9">
        <f>JULIO!$I$18</f>
        <v>0</v>
      </c>
      <c r="I164" s="9">
        <f>AGOSTO!$I$18</f>
        <v>0</v>
      </c>
      <c r="J164" s="9">
        <f>SEPTIEMBRE!$I$18</f>
        <v>0</v>
      </c>
      <c r="K164" s="9">
        <f>OCTUBRE!$I$18</f>
        <v>0</v>
      </c>
      <c r="L164" s="9">
        <f>NOVIEMBRE!$I$18</f>
        <v>0</v>
      </c>
      <c r="M164" s="9">
        <f>DICIEMBRE!$I$18</f>
        <v>0</v>
      </c>
      <c r="N164" s="9">
        <f>SUM(B164:M164)</f>
        <v>32833.629999999997</v>
      </c>
      <c r="O164" s="65">
        <v>2422.62</v>
      </c>
      <c r="P164" s="65">
        <v>2368.5700000000002</v>
      </c>
      <c r="Q164" s="65">
        <v>4255.59</v>
      </c>
      <c r="R164" s="65">
        <v>4398.99</v>
      </c>
      <c r="S164" s="65">
        <v>3738.41</v>
      </c>
      <c r="T164" s="65">
        <v>4160.42</v>
      </c>
      <c r="U164" s="65">
        <v>3862.44</v>
      </c>
      <c r="V164" s="65">
        <v>3768.54</v>
      </c>
      <c r="W164" s="65">
        <v>2935.04</v>
      </c>
      <c r="X164" s="65">
        <v>5165.88</v>
      </c>
      <c r="Y164" s="65">
        <v>6413.73</v>
      </c>
      <c r="Z164" s="65">
        <v>5740.69</v>
      </c>
      <c r="AA164" s="65">
        <v>49230.92</v>
      </c>
      <c r="AB164" s="9"/>
    </row>
    <row r="165" spans="1:29" s="9" customFormat="1" ht="16.5" hidden="1" customHeight="1" x14ac:dyDescent="0.2">
      <c r="A165" s="13" t="s">
        <v>96</v>
      </c>
      <c r="B165" s="9">
        <f>ENERO!$H$18</f>
        <v>603</v>
      </c>
      <c r="C165" s="9">
        <f>FEBRERO!$H$18</f>
        <v>649</v>
      </c>
      <c r="D165" s="9">
        <f>MARZO!$H$18</f>
        <v>575</v>
      </c>
      <c r="E165" s="9">
        <f>ABRIL!$H$18</f>
        <v>592</v>
      </c>
      <c r="F165" s="9">
        <f>MAYO!$H$18</f>
        <v>600</v>
      </c>
      <c r="G165" s="9">
        <f>JUNIO!$H$18</f>
        <v>0</v>
      </c>
      <c r="H165" s="9">
        <f>JULIO!$H$18</f>
        <v>0</v>
      </c>
      <c r="I165" s="9">
        <f>AGOSTO!$H$18</f>
        <v>0</v>
      </c>
      <c r="J165" s="9">
        <f>SEPTIEMBRE!$H$17</f>
        <v>0</v>
      </c>
      <c r="K165" s="9">
        <f>OCTUBRE!$H$18</f>
        <v>0</v>
      </c>
      <c r="L165" s="9">
        <f>NOVIEMBRE!$H$18</f>
        <v>0</v>
      </c>
      <c r="M165" s="9">
        <f>DICIEMBRE!$H$18</f>
        <v>0</v>
      </c>
      <c r="N165" s="9">
        <f>SUM(B165:M165)</f>
        <v>3019</v>
      </c>
      <c r="O165" s="65">
        <v>296</v>
      </c>
      <c r="P165" s="65">
        <v>269</v>
      </c>
      <c r="Q165" s="65">
        <v>382</v>
      </c>
      <c r="R165" s="65">
        <v>380</v>
      </c>
      <c r="S165" s="65">
        <v>359</v>
      </c>
      <c r="T165" s="65">
        <v>337</v>
      </c>
      <c r="U165" s="65">
        <v>318</v>
      </c>
      <c r="V165" s="65">
        <v>301</v>
      </c>
      <c r="W165" s="65">
        <v>460</v>
      </c>
      <c r="X165" s="65">
        <v>494</v>
      </c>
      <c r="Y165" s="65">
        <v>613</v>
      </c>
      <c r="Z165" s="65">
        <v>515</v>
      </c>
      <c r="AA165" s="65">
        <v>4724</v>
      </c>
    </row>
    <row r="166" spans="1:29" s="12" customFormat="1" ht="16.5" hidden="1" customHeight="1" x14ac:dyDescent="0.2">
      <c r="A166" s="11" t="s">
        <v>1</v>
      </c>
      <c r="B166" s="9">
        <f>ENERO!$E$18</f>
        <v>1094.6199999999999</v>
      </c>
      <c r="C166" s="9">
        <f>FEBRERO!$E$18</f>
        <v>1264.73</v>
      </c>
      <c r="D166" s="9">
        <f>MARZO!$E$18</f>
        <v>1253.54</v>
      </c>
      <c r="E166" s="9">
        <f>ABRIL!$E$18</f>
        <v>942.12</v>
      </c>
      <c r="F166" s="9">
        <f>MAYO!$E$18</f>
        <v>1317.23</v>
      </c>
      <c r="G166" s="9">
        <f>JUNIO!$E$18</f>
        <v>0</v>
      </c>
      <c r="H166" s="9">
        <f>JULIO!$E$18</f>
        <v>0</v>
      </c>
      <c r="I166" s="9">
        <f>AGOSTO!$E$18</f>
        <v>0</v>
      </c>
      <c r="J166" s="9">
        <f>SEPTIEMBRE!$E$18</f>
        <v>0</v>
      </c>
      <c r="K166" s="9">
        <f>OCTUBRE!$E$18</f>
        <v>0</v>
      </c>
      <c r="L166" s="9">
        <f>NOVIEMBRE!$E$18</f>
        <v>0</v>
      </c>
      <c r="M166" s="9">
        <f>DICIEMBRE!$E$18</f>
        <v>0</v>
      </c>
      <c r="N166" s="9">
        <f>SUM(B166:M166)</f>
        <v>5872.24</v>
      </c>
      <c r="O166" s="65">
        <v>851.87</v>
      </c>
      <c r="P166" s="65">
        <v>1042.71</v>
      </c>
      <c r="Q166" s="65">
        <v>884.94</v>
      </c>
      <c r="R166" s="65">
        <v>612.5</v>
      </c>
      <c r="S166" s="65">
        <v>1484.38</v>
      </c>
      <c r="T166" s="65">
        <v>1142.96</v>
      </c>
      <c r="U166" s="65">
        <v>710.39</v>
      </c>
      <c r="V166" s="65">
        <v>1241.1400000000001</v>
      </c>
      <c r="W166" s="65">
        <v>931.44</v>
      </c>
      <c r="X166" s="65">
        <v>752.19</v>
      </c>
      <c r="Y166" s="65">
        <v>793.08</v>
      </c>
      <c r="Z166" s="65">
        <v>807.56</v>
      </c>
      <c r="AA166" s="65">
        <v>11255.16</v>
      </c>
      <c r="AB166" s="9"/>
    </row>
    <row r="167" spans="1:29" s="12" customFormat="1" ht="16.5" customHeight="1" x14ac:dyDescent="0.2">
      <c r="A167" s="11" t="s">
        <v>53</v>
      </c>
      <c r="B167" s="46">
        <f>IFERROR(+B164/(B162/(30.4166666666667)),"")</f>
        <v>109.00564308671767</v>
      </c>
      <c r="C167" s="46">
        <f t="shared" ref="C167:N167" si="30">IFERROR(+C164/(C162/(30.4166666666667)),"")</f>
        <v>123.06548097442021</v>
      </c>
      <c r="D167" s="46">
        <f t="shared" si="30"/>
        <v>107.29749832992067</v>
      </c>
      <c r="E167" s="46">
        <f t="shared" si="30"/>
        <v>145.37896054720915</v>
      </c>
      <c r="F167" s="46">
        <f t="shared" si="30"/>
        <v>106.03509351647888</v>
      </c>
      <c r="G167" s="46" t="str">
        <f t="shared" si="30"/>
        <v/>
      </c>
      <c r="H167" s="46" t="str">
        <f t="shared" si="30"/>
        <v/>
      </c>
      <c r="I167" s="46" t="str">
        <f t="shared" si="30"/>
        <v/>
      </c>
      <c r="J167" s="46" t="str">
        <f t="shared" si="30"/>
        <v/>
      </c>
      <c r="K167" s="46" t="str">
        <f t="shared" si="30"/>
        <v/>
      </c>
      <c r="L167" s="46" t="str">
        <f t="shared" si="30"/>
        <v/>
      </c>
      <c r="M167" s="46" t="str">
        <f t="shared" si="30"/>
        <v/>
      </c>
      <c r="N167" s="46">
        <f t="shared" si="30"/>
        <v>116.73548437685696</v>
      </c>
      <c r="O167" s="66">
        <v>59.879753778644627</v>
      </c>
      <c r="P167" s="66">
        <v>50.838322913138448</v>
      </c>
      <c r="Q167" s="66">
        <v>97.029221387664649</v>
      </c>
      <c r="R167" s="66">
        <v>146.12057715408991</v>
      </c>
      <c r="S167" s="66">
        <v>54.461406596740005</v>
      </c>
      <c r="T167" s="66">
        <v>75.382947819059567</v>
      </c>
      <c r="U167" s="66">
        <v>112.23661081070765</v>
      </c>
      <c r="V167" s="66">
        <v>67.292328329644718</v>
      </c>
      <c r="W167" s="66">
        <v>65.759758786468154</v>
      </c>
      <c r="X167" s="66">
        <v>143.65540917360755</v>
      </c>
      <c r="Y167" s="66">
        <v>160.59095605001704</v>
      </c>
      <c r="Z167" s="66">
        <v>139.47811659610738</v>
      </c>
      <c r="AA167" s="66">
        <v>91.685942399550754</v>
      </c>
      <c r="AB167" s="9"/>
    </row>
    <row r="168" spans="1:29" s="12" customFormat="1" ht="15" customHeight="1" x14ac:dyDescent="0.2">
      <c r="A168" s="11" t="s">
        <v>48</v>
      </c>
      <c r="B168" s="47">
        <f>IFERROR((B162-B166)*100/B162,"")</f>
        <v>32.472964386401074</v>
      </c>
      <c r="C168" s="47">
        <f t="shared" ref="C168:N168" si="31">IFERROR((C162-C166)*100/C162,"")</f>
        <v>29.898844331125463</v>
      </c>
      <c r="D168" s="47">
        <f t="shared" si="31"/>
        <v>31.7333246198754</v>
      </c>
      <c r="E168" s="47">
        <f t="shared" si="31"/>
        <v>30.954928545254671</v>
      </c>
      <c r="F168" s="47">
        <f t="shared" si="31"/>
        <v>31.723208500712712</v>
      </c>
      <c r="G168" s="47" t="str">
        <f t="shared" si="31"/>
        <v/>
      </c>
      <c r="H168" s="47" t="str">
        <f t="shared" si="31"/>
        <v/>
      </c>
      <c r="I168" s="47" t="str">
        <f t="shared" si="31"/>
        <v/>
      </c>
      <c r="J168" s="47" t="str">
        <f t="shared" si="31"/>
        <v/>
      </c>
      <c r="K168" s="47" t="str">
        <f t="shared" si="31"/>
        <v/>
      </c>
      <c r="L168" s="47" t="str">
        <f t="shared" si="31"/>
        <v/>
      </c>
      <c r="M168" s="47" t="str">
        <f t="shared" si="31"/>
        <v/>
      </c>
      <c r="N168" s="47">
        <f t="shared" si="31"/>
        <v>31.360174865431933</v>
      </c>
      <c r="O168" s="67">
        <v>30.776044206078332</v>
      </c>
      <c r="P168" s="67">
        <v>26.420486620751941</v>
      </c>
      <c r="Q168" s="67">
        <v>33.66465773140235</v>
      </c>
      <c r="R168" s="67">
        <v>33.111280987222891</v>
      </c>
      <c r="S168" s="67">
        <v>28.905598927151683</v>
      </c>
      <c r="T168" s="67">
        <v>31.914386642124011</v>
      </c>
      <c r="U168" s="67">
        <v>32.133098954850297</v>
      </c>
      <c r="V168" s="67">
        <v>27.137917471424963</v>
      </c>
      <c r="W168" s="67">
        <v>31.38967869296836</v>
      </c>
      <c r="X168" s="67">
        <v>31.230857842913167</v>
      </c>
      <c r="Y168" s="67">
        <v>34.714642036895263</v>
      </c>
      <c r="Z168" s="67">
        <v>35.493250259605411</v>
      </c>
      <c r="AA168" s="67">
        <v>31.086412919690332</v>
      </c>
      <c r="AB168" s="9"/>
    </row>
    <row r="169" spans="1:29" s="12" customFormat="1" ht="16.5" hidden="1" customHeight="1" x14ac:dyDescent="0.2">
      <c r="A169" s="11" t="s">
        <v>49</v>
      </c>
      <c r="B169" s="14" t="e">
        <f>(SUM($B163:B163)/+SUM(#REF!)-1)</f>
        <v>#REF!</v>
      </c>
      <c r="C169" s="14" t="e">
        <f>(SUM($B163:C163)/+SUM(#REF!)-1)</f>
        <v>#REF!</v>
      </c>
      <c r="D169" s="14" t="e">
        <f>(SUM($B163:D163)/+SUM(#REF!)-1)</f>
        <v>#REF!</v>
      </c>
      <c r="E169" s="14" t="e">
        <f>(SUM($B163:E163)/+SUM(#REF!)-1)</f>
        <v>#REF!</v>
      </c>
      <c r="F169" s="14" t="e">
        <f>(SUM($B163:F163)/+SUM(#REF!)-1)</f>
        <v>#REF!</v>
      </c>
      <c r="G169" s="14" t="e">
        <f>(SUM($B163:G163)/+SUM(#REF!)-1)</f>
        <v>#REF!</v>
      </c>
      <c r="H169" s="14" t="e">
        <f>(SUM($B163:H163)/+SUM(#REF!)-1)</f>
        <v>#REF!</v>
      </c>
      <c r="I169" s="14" t="e">
        <f>(SUM($B163:I163)/+SUM(#REF!)-1)</f>
        <v>#REF!</v>
      </c>
      <c r="J169" s="14" t="e">
        <f>(SUM($B163:J163)/+SUM(#REF!)-1)</f>
        <v>#REF!</v>
      </c>
      <c r="K169" s="14" t="e">
        <f>(SUM($B163:K163)/+SUM(#REF!)-1)</f>
        <v>#REF!</v>
      </c>
      <c r="L169" s="14" t="e">
        <f>(SUM($B163:L163)/+SUM(#REF!)-1)</f>
        <v>#REF!</v>
      </c>
      <c r="M169" s="14" t="e">
        <f>(SUM($B163:M163)/+SUM(#REF!)-1)</f>
        <v>#REF!</v>
      </c>
      <c r="N169" s="14"/>
      <c r="O169" s="68" t="e">
        <v>#REF!</v>
      </c>
      <c r="P169" s="68" t="e">
        <v>#REF!</v>
      </c>
      <c r="Q169" s="68" t="e">
        <v>#REF!</v>
      </c>
      <c r="R169" s="68" t="e">
        <v>#REF!</v>
      </c>
      <c r="S169" s="68" t="e">
        <v>#REF!</v>
      </c>
      <c r="T169" s="68" t="e">
        <v>#REF!</v>
      </c>
      <c r="U169" s="68" t="e">
        <v>#REF!</v>
      </c>
      <c r="V169" s="68" t="e">
        <v>#REF!</v>
      </c>
      <c r="W169" s="68" t="e">
        <v>#REF!</v>
      </c>
      <c r="X169" s="68" t="e">
        <v>#REF!</v>
      </c>
      <c r="Y169" s="68" t="e">
        <v>#REF!</v>
      </c>
      <c r="Z169" s="68" t="e">
        <v>#REF!</v>
      </c>
      <c r="AA169" s="68"/>
      <c r="AB169" s="9"/>
    </row>
    <row r="170" spans="1:29" s="12" customFormat="1" ht="16.5" hidden="1" customHeight="1" x14ac:dyDescent="0.2">
      <c r="A170" s="11" t="s">
        <v>50</v>
      </c>
      <c r="B170" s="14" t="e">
        <f>(SUM($B162:B162)/+SUM(#REF!)-1)</f>
        <v>#REF!</v>
      </c>
      <c r="C170" s="14" t="e">
        <f>(SUM($B162:C162)/+SUM(#REF!)-1)</f>
        <v>#REF!</v>
      </c>
      <c r="D170" s="14" t="e">
        <f>(SUM($B162:D162)/+SUM(#REF!)-1)</f>
        <v>#REF!</v>
      </c>
      <c r="E170" s="14" t="e">
        <f>(SUM($B162:E162)/+SUM(#REF!)-1)</f>
        <v>#REF!</v>
      </c>
      <c r="F170" s="14" t="e">
        <f>(SUM($B162:F162)/+SUM(#REF!)-1)</f>
        <v>#REF!</v>
      </c>
      <c r="G170" s="14" t="e">
        <f>(SUM($B162:G162)/+SUM(#REF!)-1)</f>
        <v>#REF!</v>
      </c>
      <c r="H170" s="14" t="e">
        <f>(SUM($B162:H162)/+SUM(#REF!)-1)</f>
        <v>#REF!</v>
      </c>
      <c r="I170" s="14" t="e">
        <f>(SUM($B162:I162)/+SUM(#REF!)-1)</f>
        <v>#REF!</v>
      </c>
      <c r="J170" s="14" t="e">
        <f>(SUM($B162:J162)/+SUM(#REF!)-1)</f>
        <v>#REF!</v>
      </c>
      <c r="K170" s="14" t="e">
        <f>(SUM($B162:K162)/+SUM(#REF!)-1)</f>
        <v>#REF!</v>
      </c>
      <c r="L170" s="14" t="e">
        <f>(SUM($B162:L162)/+SUM(#REF!)-1)</f>
        <v>#REF!</v>
      </c>
      <c r="M170" s="14" t="e">
        <f>(SUM($B162:M162)/+SUM(#REF!)-1)</f>
        <v>#REF!</v>
      </c>
      <c r="N170" s="14"/>
      <c r="O170" s="68" t="e">
        <v>#REF!</v>
      </c>
      <c r="P170" s="68" t="e">
        <v>#REF!</v>
      </c>
      <c r="Q170" s="68" t="e">
        <v>#REF!</v>
      </c>
      <c r="R170" s="68" t="e">
        <v>#REF!</v>
      </c>
      <c r="S170" s="68" t="e">
        <v>#REF!</v>
      </c>
      <c r="T170" s="68" t="e">
        <v>#REF!</v>
      </c>
      <c r="U170" s="68" t="e">
        <v>#REF!</v>
      </c>
      <c r="V170" s="68" t="e">
        <v>#REF!</v>
      </c>
      <c r="W170" s="68" t="e">
        <v>#REF!</v>
      </c>
      <c r="X170" s="68" t="e">
        <v>#REF!</v>
      </c>
      <c r="Y170" s="68" t="e">
        <v>#REF!</v>
      </c>
      <c r="Z170" s="68" t="e">
        <v>#REF!</v>
      </c>
      <c r="AA170" s="68"/>
      <c r="AB170" s="9"/>
    </row>
    <row r="171" spans="1:29" s="5" customFormat="1" ht="21.75" customHeight="1" x14ac:dyDescent="0.2">
      <c r="A171" s="10" t="s">
        <v>35</v>
      </c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9"/>
    </row>
    <row r="172" spans="1:29" s="12" customFormat="1" ht="16.5" customHeight="1" x14ac:dyDescent="0.2">
      <c r="A172" s="11" t="s">
        <v>3</v>
      </c>
      <c r="B172" s="9">
        <f>ENERO!$D$19</f>
        <v>287.52999999999997</v>
      </c>
      <c r="C172" s="9">
        <f>FEBRERO!$D$19</f>
        <v>191.28</v>
      </c>
      <c r="D172" s="9">
        <f>MARZO!$D$19</f>
        <v>85.33</v>
      </c>
      <c r="E172" s="9">
        <f>ABRIL!$D$19</f>
        <v>110.2</v>
      </c>
      <c r="F172" s="9">
        <f>MAYO!$D$19</f>
        <v>105.89</v>
      </c>
      <c r="G172" s="9">
        <f>JUNIO!$D$19</f>
        <v>0</v>
      </c>
      <c r="H172" s="9">
        <f>JULIO!$D$19</f>
        <v>0</v>
      </c>
      <c r="I172" s="9">
        <f>AGOSTO!$D$19</f>
        <v>0</v>
      </c>
      <c r="J172" s="9">
        <f>SEPTIEMBRE!$D$19</f>
        <v>0</v>
      </c>
      <c r="K172" s="9">
        <f>OCTUBRE!$D$19</f>
        <v>0</v>
      </c>
      <c r="L172" s="9">
        <f>NOVIEMBRE!$D$19</f>
        <v>0</v>
      </c>
      <c r="M172" s="9">
        <f>DICIEMBRE!$D$19</f>
        <v>0</v>
      </c>
      <c r="N172" s="9">
        <f>SUM(B172:M172)</f>
        <v>780.23</v>
      </c>
      <c r="O172" s="65">
        <v>221.11</v>
      </c>
      <c r="P172" s="65">
        <v>113</v>
      </c>
      <c r="Q172" s="65">
        <v>125</v>
      </c>
      <c r="R172" s="65">
        <v>231.45</v>
      </c>
      <c r="S172" s="65">
        <v>170.18</v>
      </c>
      <c r="T172" s="65">
        <v>157.49</v>
      </c>
      <c r="U172" s="65">
        <v>105.9</v>
      </c>
      <c r="V172" s="65">
        <v>261.5</v>
      </c>
      <c r="W172" s="65">
        <v>87.85</v>
      </c>
      <c r="X172" s="65">
        <v>138.9</v>
      </c>
      <c r="Y172" s="65">
        <v>94.25</v>
      </c>
      <c r="Z172" s="65">
        <v>172.3</v>
      </c>
      <c r="AA172" s="65">
        <v>1878.93</v>
      </c>
      <c r="AB172" s="9"/>
      <c r="AC172" s="9"/>
    </row>
    <row r="173" spans="1:29" s="12" customFormat="1" ht="16.5" customHeight="1" x14ac:dyDescent="0.2">
      <c r="A173" s="12" t="s">
        <v>4</v>
      </c>
      <c r="B173" s="9">
        <f>ENERO!$C$19</f>
        <v>26</v>
      </c>
      <c r="C173" s="9">
        <f>FEBRERO!$C$19</f>
        <v>13</v>
      </c>
      <c r="D173" s="9">
        <f>MARZO!$C$19</f>
        <v>8</v>
      </c>
      <c r="E173" s="9">
        <f>ABRIL!$C$19</f>
        <v>12</v>
      </c>
      <c r="F173" s="9">
        <f>MAYO!$C$19</f>
        <v>11</v>
      </c>
      <c r="G173" s="9">
        <f>JUNIO!$C$19</f>
        <v>0</v>
      </c>
      <c r="H173" s="9">
        <f>JULIO!$C$19</f>
        <v>0</v>
      </c>
      <c r="I173" s="9">
        <f>AGOSTO!$C$19</f>
        <v>0</v>
      </c>
      <c r="J173" s="9">
        <f>SEPTIEMBRE!$C$19</f>
        <v>0</v>
      </c>
      <c r="K173" s="9">
        <f>OCTUBRE!$C$19</f>
        <v>0</v>
      </c>
      <c r="L173" s="9">
        <f>NOVIEMBRE!$C$19</f>
        <v>0</v>
      </c>
      <c r="M173" s="9">
        <f>DICIEMBRE!$C$19</f>
        <v>0</v>
      </c>
      <c r="N173" s="9">
        <f>SUM(B173:M173)</f>
        <v>70</v>
      </c>
      <c r="O173" s="65">
        <v>19</v>
      </c>
      <c r="P173" s="65">
        <v>10</v>
      </c>
      <c r="Q173" s="65">
        <v>12</v>
      </c>
      <c r="R173" s="65">
        <v>25</v>
      </c>
      <c r="S173" s="65">
        <v>19</v>
      </c>
      <c r="T173" s="65">
        <v>18</v>
      </c>
      <c r="U173" s="65">
        <v>9</v>
      </c>
      <c r="V173" s="65">
        <v>19</v>
      </c>
      <c r="W173" s="65">
        <v>8</v>
      </c>
      <c r="X173" s="65">
        <v>12</v>
      </c>
      <c r="Y173" s="65">
        <v>7</v>
      </c>
      <c r="Z173" s="65">
        <v>16</v>
      </c>
      <c r="AA173" s="65">
        <v>174</v>
      </c>
      <c r="AB173" s="9"/>
      <c r="AC173" s="9"/>
    </row>
    <row r="174" spans="1:29" s="12" customFormat="1" ht="16.5" customHeight="1" x14ac:dyDescent="0.2">
      <c r="A174" s="11" t="s">
        <v>51</v>
      </c>
      <c r="B174" s="9">
        <f>ENERO!$I$19</f>
        <v>321.49</v>
      </c>
      <c r="C174" s="9">
        <f>FEBRERO!$I$19</f>
        <v>292.39</v>
      </c>
      <c r="D174" s="9">
        <f>MARZO!$I$19</f>
        <v>262.04000000000002</v>
      </c>
      <c r="E174" s="9">
        <f>ABRIL!$I$19</f>
        <v>339.44</v>
      </c>
      <c r="F174" s="9">
        <f>MAYO!$I$19</f>
        <v>313.29000000000002</v>
      </c>
      <c r="G174" s="9">
        <f>JUNIO!$I$19</f>
        <v>0</v>
      </c>
      <c r="H174" s="9">
        <f>JULIO!$I$19</f>
        <v>0</v>
      </c>
      <c r="I174" s="9">
        <f>AGOSTO!$I$19</f>
        <v>0</v>
      </c>
      <c r="J174" s="9">
        <f>SEPTIEMBRE!$I$19</f>
        <v>0</v>
      </c>
      <c r="K174" s="9">
        <f>OCTUBRE!$I$19</f>
        <v>0</v>
      </c>
      <c r="L174" s="9">
        <f>NOVIEMBRE!$I$19</f>
        <v>0</v>
      </c>
      <c r="M174" s="9">
        <f>DICIEMBRE!$I$19</f>
        <v>0</v>
      </c>
      <c r="N174" s="9">
        <f>SUM(B174:M174)</f>
        <v>1528.65</v>
      </c>
      <c r="O174" s="65">
        <v>479.79</v>
      </c>
      <c r="P174" s="65">
        <v>443.89</v>
      </c>
      <c r="Q174" s="65">
        <v>505.69</v>
      </c>
      <c r="R174" s="65">
        <v>509.69</v>
      </c>
      <c r="S174" s="65">
        <v>509.69</v>
      </c>
      <c r="T174" s="65">
        <v>514.64</v>
      </c>
      <c r="U174" s="65">
        <v>482.09</v>
      </c>
      <c r="V174" s="65">
        <v>463.14</v>
      </c>
      <c r="W174" s="65">
        <v>4680.26</v>
      </c>
      <c r="X174" s="65">
        <v>576.49</v>
      </c>
      <c r="Y174" s="65">
        <v>531.94000000000005</v>
      </c>
      <c r="Z174" s="65">
        <v>460.24</v>
      </c>
      <c r="AA174" s="65">
        <v>10157.550000000001</v>
      </c>
      <c r="AB174" s="9"/>
    </row>
    <row r="175" spans="1:29" s="9" customFormat="1" ht="16.5" hidden="1" customHeight="1" x14ac:dyDescent="0.2">
      <c r="A175" s="13" t="s">
        <v>96</v>
      </c>
      <c r="B175" s="9">
        <f>ENERO!$H$19</f>
        <v>33</v>
      </c>
      <c r="C175" s="9">
        <f>FEBRERO!$H$19</f>
        <v>30</v>
      </c>
      <c r="D175" s="9">
        <f>MARZO!$H$19</f>
        <v>27</v>
      </c>
      <c r="E175" s="9">
        <f>ABRIL!$H$19</f>
        <v>36</v>
      </c>
      <c r="F175" s="9">
        <f>MAYO!$H$19</f>
        <v>32</v>
      </c>
      <c r="G175" s="9">
        <f>JUNIO!$H$19</f>
        <v>0</v>
      </c>
      <c r="H175" s="9">
        <f>JULIO!$H$19</f>
        <v>0</v>
      </c>
      <c r="I175" s="9">
        <f>AGOSTO!$H$19</f>
        <v>0</v>
      </c>
      <c r="J175" s="9">
        <f>SEPTIEMBRE!$H$18</f>
        <v>0</v>
      </c>
      <c r="K175" s="9">
        <f>OCTUBRE!$H$19</f>
        <v>0</v>
      </c>
      <c r="L175" s="9">
        <f>NOVIEMBRE!$H$19</f>
        <v>0</v>
      </c>
      <c r="M175" s="9">
        <f>DICIEMBRE!$H$19</f>
        <v>0</v>
      </c>
      <c r="N175" s="9">
        <f>SUM(B175:M175)</f>
        <v>158</v>
      </c>
      <c r="O175" s="65">
        <v>45</v>
      </c>
      <c r="P175" s="65">
        <v>42</v>
      </c>
      <c r="Q175" s="65">
        <v>47</v>
      </c>
      <c r="R175" s="65">
        <v>47</v>
      </c>
      <c r="S175" s="65">
        <v>47</v>
      </c>
      <c r="T175" s="65">
        <v>47</v>
      </c>
      <c r="U175" s="65">
        <v>44</v>
      </c>
      <c r="V175" s="65">
        <v>42</v>
      </c>
      <c r="W175" s="65">
        <v>455</v>
      </c>
      <c r="X175" s="65">
        <v>55</v>
      </c>
      <c r="Y175" s="65">
        <v>51</v>
      </c>
      <c r="Z175" s="65">
        <v>44</v>
      </c>
      <c r="AA175" s="65">
        <v>966</v>
      </c>
    </row>
    <row r="176" spans="1:29" s="12" customFormat="1" ht="16.5" hidden="1" customHeight="1" x14ac:dyDescent="0.2">
      <c r="A176" s="11" t="s">
        <v>1</v>
      </c>
      <c r="B176" s="9">
        <f>ENERO!$E$19</f>
        <v>229.21</v>
      </c>
      <c r="C176" s="9">
        <f>FEBRERO!$E$19</f>
        <v>135.27000000000001</v>
      </c>
      <c r="D176" s="9">
        <f>MARZO!$E$19</f>
        <v>58.88</v>
      </c>
      <c r="E176" s="9">
        <f>ABRIL!$E$19</f>
        <v>78.989999999999995</v>
      </c>
      <c r="F176" s="9">
        <f>MAYO!$E$19</f>
        <v>70.86</v>
      </c>
      <c r="G176" s="9">
        <f>JUNIO!$E$19</f>
        <v>0</v>
      </c>
      <c r="H176" s="9">
        <f>JULIO!$E$19</f>
        <v>0</v>
      </c>
      <c r="I176" s="9">
        <f>AGOSTO!$E$19</f>
        <v>0</v>
      </c>
      <c r="J176" s="9">
        <f>SEPTIEMBRE!$E$19</f>
        <v>0</v>
      </c>
      <c r="K176" s="9">
        <f>OCTUBRE!$E$19</f>
        <v>0</v>
      </c>
      <c r="L176" s="9">
        <f>NOVIEMBRE!$E$19</f>
        <v>0</v>
      </c>
      <c r="M176" s="9">
        <f>DICIEMBRE!$E$19</f>
        <v>0</v>
      </c>
      <c r="N176" s="9">
        <f>SUM(B176:M176)</f>
        <v>573.21</v>
      </c>
      <c r="O176" s="65">
        <v>149.15</v>
      </c>
      <c r="P176" s="65">
        <v>75.64</v>
      </c>
      <c r="Q176" s="65">
        <v>83.76</v>
      </c>
      <c r="R176" s="65">
        <v>166.41</v>
      </c>
      <c r="S176" s="65">
        <v>117.17</v>
      </c>
      <c r="T176" s="65">
        <v>106.85</v>
      </c>
      <c r="U176" s="65">
        <v>73.72</v>
      </c>
      <c r="V176" s="65">
        <v>187.07</v>
      </c>
      <c r="W176" s="65">
        <v>60.08</v>
      </c>
      <c r="X176" s="65">
        <v>90.05</v>
      </c>
      <c r="Y176" s="65">
        <v>63.41</v>
      </c>
      <c r="Z176" s="65">
        <v>119.07</v>
      </c>
      <c r="AA176" s="65">
        <v>1292.3800000000001</v>
      </c>
      <c r="AB176" s="9"/>
    </row>
    <row r="177" spans="1:29" s="12" customFormat="1" ht="16.5" customHeight="1" x14ac:dyDescent="0.2">
      <c r="A177" s="11" t="s">
        <v>53</v>
      </c>
      <c r="B177" s="46">
        <f>IFERROR(+B174/(B172/(30.4166666666667)),"")</f>
        <v>34.00916136287232</v>
      </c>
      <c r="C177" s="46">
        <f t="shared" ref="C177:N177" si="32">IFERROR(+C174/(C172/(30.4166666666667)),"")</f>
        <v>46.494819984664765</v>
      </c>
      <c r="D177" s="46">
        <f t="shared" si="32"/>
        <v>93.40657838196816</v>
      </c>
      <c r="E177" s="46">
        <f t="shared" si="32"/>
        <v>93.689957652752668</v>
      </c>
      <c r="F177" s="46">
        <f t="shared" si="32"/>
        <v>89.991854754934465</v>
      </c>
      <c r="G177" s="46" t="str">
        <f t="shared" si="32"/>
        <v/>
      </c>
      <c r="H177" s="46" t="str">
        <f t="shared" si="32"/>
        <v/>
      </c>
      <c r="I177" s="46" t="str">
        <f t="shared" si="32"/>
        <v/>
      </c>
      <c r="J177" s="46" t="str">
        <f t="shared" si="32"/>
        <v/>
      </c>
      <c r="K177" s="46" t="str">
        <f t="shared" si="32"/>
        <v/>
      </c>
      <c r="L177" s="46" t="str">
        <f t="shared" si="32"/>
        <v/>
      </c>
      <c r="M177" s="46" t="str">
        <f t="shared" si="32"/>
        <v/>
      </c>
      <c r="N177" s="46">
        <f t="shared" si="32"/>
        <v>59.593244940594509</v>
      </c>
      <c r="O177" s="66">
        <v>66.001594229116805</v>
      </c>
      <c r="P177" s="66">
        <v>119.48366519174054</v>
      </c>
      <c r="Q177" s="66">
        <v>123.05123333333349</v>
      </c>
      <c r="R177" s="66">
        <v>66.98237560308209</v>
      </c>
      <c r="S177" s="66">
        <v>91.098077525757148</v>
      </c>
      <c r="T177" s="66">
        <v>99.394458907443962</v>
      </c>
      <c r="U177" s="66">
        <v>138.46620239219402</v>
      </c>
      <c r="V177" s="66">
        <v>53.870650095602358</v>
      </c>
      <c r="W177" s="66">
        <v>1620.4656611648663</v>
      </c>
      <c r="X177" s="66">
        <v>126.24121070314389</v>
      </c>
      <c r="Y177" s="66">
        <v>171.66940760389056</v>
      </c>
      <c r="Z177" s="66">
        <v>81.247630102534416</v>
      </c>
      <c r="AA177" s="66">
        <v>164.43338096682706</v>
      </c>
      <c r="AB177" s="9"/>
    </row>
    <row r="178" spans="1:29" s="12" customFormat="1" ht="15" customHeight="1" x14ac:dyDescent="0.2">
      <c r="A178" s="11" t="s">
        <v>48</v>
      </c>
      <c r="B178" s="47">
        <f>IFERROR((B172-B176)*100/B172,"")</f>
        <v>20.283100893819764</v>
      </c>
      <c r="C178" s="47">
        <f t="shared" ref="C178:N178" si="33">IFERROR((C172-C176)*100/C172,"")</f>
        <v>29.281681304893347</v>
      </c>
      <c r="D178" s="47">
        <f t="shared" si="33"/>
        <v>30.997304582210237</v>
      </c>
      <c r="E178" s="47">
        <f t="shared" si="33"/>
        <v>28.321234119782222</v>
      </c>
      <c r="F178" s="47">
        <f t="shared" si="33"/>
        <v>33.081499669468315</v>
      </c>
      <c r="G178" s="47" t="str">
        <f t="shared" si="33"/>
        <v/>
      </c>
      <c r="H178" s="47" t="str">
        <f t="shared" si="33"/>
        <v/>
      </c>
      <c r="I178" s="47" t="str">
        <f t="shared" si="33"/>
        <v/>
      </c>
      <c r="J178" s="47" t="str">
        <f t="shared" si="33"/>
        <v/>
      </c>
      <c r="K178" s="47" t="str">
        <f t="shared" si="33"/>
        <v/>
      </c>
      <c r="L178" s="47" t="str">
        <f t="shared" si="33"/>
        <v/>
      </c>
      <c r="M178" s="47" t="str">
        <f t="shared" si="33"/>
        <v/>
      </c>
      <c r="N178" s="47">
        <f t="shared" si="33"/>
        <v>26.533201748202451</v>
      </c>
      <c r="O178" s="67">
        <v>32.544887160236989</v>
      </c>
      <c r="P178" s="67">
        <v>33.061946902654867</v>
      </c>
      <c r="Q178" s="67">
        <v>32.99199999999999</v>
      </c>
      <c r="R178" s="67">
        <v>28.101101749837976</v>
      </c>
      <c r="S178" s="67">
        <v>31.149371253966393</v>
      </c>
      <c r="T178" s="67">
        <v>32.154422503016072</v>
      </c>
      <c r="U178" s="67">
        <v>30.387157695939571</v>
      </c>
      <c r="V178" s="67">
        <v>28.462715105162527</v>
      </c>
      <c r="W178" s="67">
        <v>31.610700056915192</v>
      </c>
      <c r="X178" s="67">
        <v>35.169186465082795</v>
      </c>
      <c r="Y178" s="67">
        <v>32.721485411140591</v>
      </c>
      <c r="Z178" s="67">
        <v>30.893789901334891</v>
      </c>
      <c r="AA178" s="67">
        <v>31.217235341391106</v>
      </c>
      <c r="AB178" s="9"/>
    </row>
    <row r="179" spans="1:29" s="12" customFormat="1" ht="16.5" hidden="1" customHeight="1" x14ac:dyDescent="0.2">
      <c r="A179" s="11" t="s">
        <v>49</v>
      </c>
      <c r="B179" s="14" t="e">
        <f>(SUM($B173:B173)/+SUM(#REF!)-1)</f>
        <v>#REF!</v>
      </c>
      <c r="C179" s="14" t="e">
        <f>(SUM($B173:C173)/+SUM(#REF!)-1)</f>
        <v>#REF!</v>
      </c>
      <c r="D179" s="14" t="e">
        <f>(SUM($B173:D173)/+SUM(#REF!)-1)</f>
        <v>#REF!</v>
      </c>
      <c r="E179" s="14" t="e">
        <f>(SUM($B173:E173)/+SUM(#REF!)-1)</f>
        <v>#REF!</v>
      </c>
      <c r="F179" s="14" t="e">
        <f>(SUM($B173:F173)/+SUM(#REF!)-1)</f>
        <v>#REF!</v>
      </c>
      <c r="G179" s="14" t="e">
        <f>(SUM($B173:G173)/+SUM(#REF!)-1)</f>
        <v>#REF!</v>
      </c>
      <c r="H179" s="14" t="e">
        <f>(SUM($B173:H173)/+SUM(#REF!)-1)</f>
        <v>#REF!</v>
      </c>
      <c r="I179" s="14" t="e">
        <f>(SUM($B173:I173)/+SUM(#REF!)-1)</f>
        <v>#REF!</v>
      </c>
      <c r="J179" s="14" t="e">
        <f>(SUM($B173:J173)/+SUM(#REF!)-1)</f>
        <v>#REF!</v>
      </c>
      <c r="K179" s="14" t="e">
        <f>(SUM($B173:K173)/+SUM(#REF!)-1)</f>
        <v>#REF!</v>
      </c>
      <c r="L179" s="14" t="e">
        <f>(SUM($B173:L173)/+SUM(#REF!)-1)</f>
        <v>#REF!</v>
      </c>
      <c r="M179" s="14" t="e">
        <f>(SUM($B173:M173)/+SUM(#REF!)-1)</f>
        <v>#REF!</v>
      </c>
      <c r="N179" s="14"/>
      <c r="O179" s="68" t="e">
        <v>#REF!</v>
      </c>
      <c r="P179" s="68" t="e">
        <v>#REF!</v>
      </c>
      <c r="Q179" s="68" t="e">
        <v>#REF!</v>
      </c>
      <c r="R179" s="68" t="e">
        <v>#REF!</v>
      </c>
      <c r="S179" s="68" t="e">
        <v>#REF!</v>
      </c>
      <c r="T179" s="68" t="e">
        <v>#REF!</v>
      </c>
      <c r="U179" s="68" t="e">
        <v>#REF!</v>
      </c>
      <c r="V179" s="68" t="e">
        <v>#REF!</v>
      </c>
      <c r="W179" s="68" t="e">
        <v>#REF!</v>
      </c>
      <c r="X179" s="68" t="e">
        <v>#REF!</v>
      </c>
      <c r="Y179" s="68" t="e">
        <v>#REF!</v>
      </c>
      <c r="Z179" s="68" t="e">
        <v>#REF!</v>
      </c>
      <c r="AA179" s="68"/>
      <c r="AB179" s="9"/>
    </row>
    <row r="180" spans="1:29" s="12" customFormat="1" ht="16.5" hidden="1" customHeight="1" x14ac:dyDescent="0.2">
      <c r="A180" s="11" t="s">
        <v>50</v>
      </c>
      <c r="B180" s="14" t="e">
        <f>(SUM($B172:B172)/+SUM(#REF!)-1)</f>
        <v>#REF!</v>
      </c>
      <c r="C180" s="14" t="e">
        <f>(SUM($B172:C172)/+SUM(#REF!)-1)</f>
        <v>#REF!</v>
      </c>
      <c r="D180" s="14" t="e">
        <f>(SUM($B172:D172)/+SUM(#REF!)-1)</f>
        <v>#REF!</v>
      </c>
      <c r="E180" s="14" t="e">
        <f>(SUM($B172:E172)/+SUM(#REF!)-1)</f>
        <v>#REF!</v>
      </c>
      <c r="F180" s="14" t="e">
        <f>(SUM($B172:F172)/+SUM(#REF!)-1)</f>
        <v>#REF!</v>
      </c>
      <c r="G180" s="14" t="e">
        <f>(SUM($B172:G172)/+SUM(#REF!)-1)</f>
        <v>#REF!</v>
      </c>
      <c r="H180" s="14" t="e">
        <f>(SUM($B172:H172)/+SUM(#REF!)-1)</f>
        <v>#REF!</v>
      </c>
      <c r="I180" s="14" t="e">
        <f>(SUM($B172:I172)/+SUM(#REF!)-1)</f>
        <v>#REF!</v>
      </c>
      <c r="J180" s="14" t="e">
        <f>(SUM($B172:J172)/+SUM(#REF!)-1)</f>
        <v>#REF!</v>
      </c>
      <c r="K180" s="14" t="e">
        <f>(SUM($B172:K172)/+SUM(#REF!)-1)</f>
        <v>#REF!</v>
      </c>
      <c r="L180" s="14" t="e">
        <f>(SUM($B172:L172)/+SUM(#REF!)-1)</f>
        <v>#REF!</v>
      </c>
      <c r="M180" s="14" t="e">
        <f>(SUM($B172:M172)/+SUM(#REF!)-1)</f>
        <v>#REF!</v>
      </c>
      <c r="N180" s="14"/>
      <c r="O180" s="68" t="e">
        <v>#REF!</v>
      </c>
      <c r="P180" s="68" t="e">
        <v>#REF!</v>
      </c>
      <c r="Q180" s="68" t="e">
        <v>#REF!</v>
      </c>
      <c r="R180" s="68" t="e">
        <v>#REF!</v>
      </c>
      <c r="S180" s="68" t="e">
        <v>#REF!</v>
      </c>
      <c r="T180" s="68" t="e">
        <v>#REF!</v>
      </c>
      <c r="U180" s="68" t="e">
        <v>#REF!</v>
      </c>
      <c r="V180" s="68" t="e">
        <v>#REF!</v>
      </c>
      <c r="W180" s="68" t="e">
        <v>#REF!</v>
      </c>
      <c r="X180" s="68" t="e">
        <v>#REF!</v>
      </c>
      <c r="Y180" s="68" t="e">
        <v>#REF!</v>
      </c>
      <c r="Z180" s="68" t="e">
        <v>#REF!</v>
      </c>
      <c r="AA180" s="68"/>
      <c r="AB180" s="9"/>
    </row>
    <row r="181" spans="1:29" s="5" customFormat="1" ht="21.75" customHeight="1" x14ac:dyDescent="0.2">
      <c r="A181" s="10" t="s">
        <v>61</v>
      </c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9"/>
    </row>
    <row r="182" spans="1:29" s="12" customFormat="1" ht="16.5" customHeight="1" x14ac:dyDescent="0.2">
      <c r="A182" s="11" t="s">
        <v>3</v>
      </c>
      <c r="B182" s="9">
        <f>ENERO!$D$20</f>
        <v>762.29</v>
      </c>
      <c r="C182" s="83">
        <f>FEBRERO!$D$20</f>
        <v>1142.4000000000001</v>
      </c>
      <c r="D182" s="9">
        <f>MARZO!$D$20</f>
        <v>1486.74</v>
      </c>
      <c r="E182" s="9">
        <f>ABRIL!$D$20</f>
        <v>1349.7</v>
      </c>
      <c r="F182" s="9">
        <f>MAYO!$D$20</f>
        <v>1255.82</v>
      </c>
      <c r="G182" s="9">
        <f>JUNIO!$D$20</f>
        <v>0</v>
      </c>
      <c r="H182" s="9">
        <f>JULIO!$D$20</f>
        <v>0</v>
      </c>
      <c r="I182" s="9">
        <f>AGOSTO!$D$20</f>
        <v>0</v>
      </c>
      <c r="J182" s="9">
        <f>SEPTIEMBRE!$D$20</f>
        <v>0</v>
      </c>
      <c r="K182" s="9">
        <f>OCTUBRE!$D$20</f>
        <v>0</v>
      </c>
      <c r="L182" s="9">
        <f>NOVIEMBRE!$D$20</f>
        <v>0</v>
      </c>
      <c r="M182" s="9">
        <f>DICIEMBRE!$D$20</f>
        <v>0</v>
      </c>
      <c r="N182" s="9">
        <f>SUM(B182:M182)</f>
        <v>5996.95</v>
      </c>
      <c r="O182" s="65">
        <v>2655.61</v>
      </c>
      <c r="P182" s="65">
        <v>1199.27</v>
      </c>
      <c r="Q182" s="65">
        <v>657.92</v>
      </c>
      <c r="R182" s="65">
        <v>1530.87</v>
      </c>
      <c r="S182" s="65">
        <v>1784.36</v>
      </c>
      <c r="T182" s="65">
        <v>1649.56</v>
      </c>
      <c r="U182" s="65">
        <v>1261.3399999999999</v>
      </c>
      <c r="V182" s="65">
        <v>668.72</v>
      </c>
      <c r="W182" s="65">
        <v>2501.06</v>
      </c>
      <c r="X182" s="65">
        <v>1619.36</v>
      </c>
      <c r="Y182" s="65">
        <v>1988.36</v>
      </c>
      <c r="Z182" s="65">
        <v>2144.12</v>
      </c>
      <c r="AA182" s="65">
        <v>19660.55</v>
      </c>
      <c r="AB182" s="9"/>
      <c r="AC182" s="9"/>
    </row>
    <row r="183" spans="1:29" s="12" customFormat="1" ht="16.5" customHeight="1" x14ac:dyDescent="0.2">
      <c r="A183" s="12" t="s">
        <v>4</v>
      </c>
      <c r="B183" s="9">
        <f>ENERO!$C$20</f>
        <v>9</v>
      </c>
      <c r="C183" s="9">
        <f>FEBRERO!$C$20</f>
        <v>11</v>
      </c>
      <c r="D183" s="9">
        <f>MARZO!$C$20</f>
        <v>16</v>
      </c>
      <c r="E183" s="9">
        <f>ABRIL!$C$20</f>
        <v>13</v>
      </c>
      <c r="F183" s="9">
        <f>MAYO!$C$20</f>
        <v>14</v>
      </c>
      <c r="G183" s="9">
        <f>JUNIO!$C$20</f>
        <v>0</v>
      </c>
      <c r="H183" s="9">
        <f>JULIO!$C$20</f>
        <v>0</v>
      </c>
      <c r="I183" s="9">
        <f>AGOSTO!$C$20</f>
        <v>0</v>
      </c>
      <c r="J183" s="9">
        <f>SEPTIEMBRE!$C$20</f>
        <v>0</v>
      </c>
      <c r="K183" s="9">
        <f>OCTUBRE!$C$20</f>
        <v>0</v>
      </c>
      <c r="L183" s="9">
        <f>NOVIEMBRE!$C$20</f>
        <v>0</v>
      </c>
      <c r="M183" s="9">
        <f>DICIEMBRE!$C$20</f>
        <v>0</v>
      </c>
      <c r="N183" s="9">
        <f>SUM(B183:M183)</f>
        <v>63</v>
      </c>
      <c r="O183" s="65">
        <v>22</v>
      </c>
      <c r="P183" s="65">
        <v>12</v>
      </c>
      <c r="Q183" s="65">
        <v>6</v>
      </c>
      <c r="R183" s="65">
        <v>18</v>
      </c>
      <c r="S183" s="65">
        <v>21</v>
      </c>
      <c r="T183" s="65">
        <v>13</v>
      </c>
      <c r="U183" s="65">
        <v>14</v>
      </c>
      <c r="V183" s="65">
        <v>7</v>
      </c>
      <c r="W183" s="65">
        <v>20</v>
      </c>
      <c r="X183" s="65">
        <v>8</v>
      </c>
      <c r="Y183" s="65">
        <v>14</v>
      </c>
      <c r="Z183" s="65">
        <v>15</v>
      </c>
      <c r="AA183" s="65">
        <v>170</v>
      </c>
      <c r="AB183" s="9"/>
      <c r="AC183" s="9"/>
    </row>
    <row r="184" spans="1:29" s="12" customFormat="1" ht="16.5" customHeight="1" x14ac:dyDescent="0.2">
      <c r="A184" s="11" t="s">
        <v>51</v>
      </c>
      <c r="B184" s="9">
        <f>ENERO!$I$20</f>
        <v>29.85</v>
      </c>
      <c r="C184" s="9">
        <f>FEBRERO!$I$20</f>
        <v>11.1</v>
      </c>
      <c r="D184" s="9">
        <f>MARZO!$I$20</f>
        <v>170.7</v>
      </c>
      <c r="E184" s="9">
        <f>ABRIL!$I$20</f>
        <v>221.8</v>
      </c>
      <c r="F184" s="9">
        <f>MAYO!$I$20</f>
        <v>380.5</v>
      </c>
      <c r="G184" s="9">
        <f>JUNIO!$I$20</f>
        <v>0</v>
      </c>
      <c r="H184" s="9">
        <f>JULIO!$I$20</f>
        <v>0</v>
      </c>
      <c r="I184" s="9">
        <f>AGOSTO!$I$20</f>
        <v>0</v>
      </c>
      <c r="J184" s="9">
        <f>SEPTIEMBRE!$I$20</f>
        <v>0</v>
      </c>
      <c r="K184" s="9">
        <f>OCTUBRE!$I$20</f>
        <v>0</v>
      </c>
      <c r="L184" s="9">
        <f>NOVIEMBRE!$I$20</f>
        <v>0</v>
      </c>
      <c r="M184" s="9">
        <f>DICIEMBRE!$I$20</f>
        <v>0</v>
      </c>
      <c r="N184" s="9">
        <f>SUM(B184:M184)</f>
        <v>813.95</v>
      </c>
      <c r="O184" s="65">
        <v>10.35</v>
      </c>
      <c r="P184" s="65">
        <v>103.93</v>
      </c>
      <c r="Q184" s="65">
        <v>29.67</v>
      </c>
      <c r="R184" s="65">
        <v>11.1</v>
      </c>
      <c r="S184" s="65">
        <v>33.15</v>
      </c>
      <c r="T184" s="65">
        <v>60.25</v>
      </c>
      <c r="U184" s="65">
        <v>60.25</v>
      </c>
      <c r="V184" s="65">
        <v>60.25</v>
      </c>
      <c r="W184" s="65">
        <v>471.74</v>
      </c>
      <c r="X184" s="65">
        <v>60.25</v>
      </c>
      <c r="Y184" s="65">
        <v>60.25</v>
      </c>
      <c r="Z184" s="65">
        <v>60.25</v>
      </c>
      <c r="AA184" s="65">
        <v>1021.44</v>
      </c>
      <c r="AB184" s="9"/>
    </row>
    <row r="185" spans="1:29" s="9" customFormat="1" ht="16.5" hidden="1" customHeight="1" x14ac:dyDescent="0.2">
      <c r="A185" s="13" t="s">
        <v>96</v>
      </c>
      <c r="B185" s="9">
        <f>ENERO!$H$20</f>
        <v>3</v>
      </c>
      <c r="C185" s="9">
        <f>FEBRERO!$H$20</f>
        <v>2</v>
      </c>
      <c r="D185" s="9">
        <f>MARZO!$H$20</f>
        <v>10</v>
      </c>
      <c r="E185" s="9">
        <f>ABRIL!$H$20</f>
        <v>15</v>
      </c>
      <c r="F185" s="9">
        <f>MAYO!$H$20</f>
        <v>27</v>
      </c>
      <c r="G185" s="9">
        <f>JUNIO!$H$20</f>
        <v>0</v>
      </c>
      <c r="H185" s="9">
        <f>JULIO!$H$20</f>
        <v>0</v>
      </c>
      <c r="I185" s="9">
        <f>AGOSTO!$H$20</f>
        <v>0</v>
      </c>
      <c r="J185" s="9">
        <f>SEPTIEMBRE!$H$19</f>
        <v>0</v>
      </c>
      <c r="K185" s="9">
        <f>OCTUBRE!$H$20</f>
        <v>0</v>
      </c>
      <c r="L185" s="9">
        <f>NOVIEMBRE!$H$20</f>
        <v>0</v>
      </c>
      <c r="M185" s="9">
        <f>DICIEMBRE!$H$20</f>
        <v>0</v>
      </c>
      <c r="N185" s="9">
        <f>SUM(B185:M185)</f>
        <v>57</v>
      </c>
      <c r="O185" s="65">
        <v>2</v>
      </c>
      <c r="P185" s="65">
        <v>3</v>
      </c>
      <c r="Q185" s="65">
        <v>3</v>
      </c>
      <c r="R185" s="65">
        <v>2</v>
      </c>
      <c r="S185" s="65">
        <v>4</v>
      </c>
      <c r="T185" s="65">
        <v>4</v>
      </c>
      <c r="U185" s="65">
        <v>4</v>
      </c>
      <c r="V185" s="65">
        <v>4</v>
      </c>
      <c r="W185" s="65">
        <v>43</v>
      </c>
      <c r="X185" s="65">
        <v>4</v>
      </c>
      <c r="Y185" s="65">
        <v>4</v>
      </c>
      <c r="Z185" s="65">
        <v>4</v>
      </c>
      <c r="AA185" s="65">
        <v>81</v>
      </c>
    </row>
    <row r="186" spans="1:29" s="12" customFormat="1" ht="16.5" hidden="1" customHeight="1" x14ac:dyDescent="0.2">
      <c r="A186" s="11" t="s">
        <v>1</v>
      </c>
      <c r="B186" s="9">
        <f>ENERO!$E$20</f>
        <v>639.37</v>
      </c>
      <c r="C186" s="9">
        <f>FEBRERO!$E$20</f>
        <v>958.34</v>
      </c>
      <c r="D186" s="9">
        <f>MARZO!$E$20</f>
        <v>1254.3599999999999</v>
      </c>
      <c r="E186" s="9">
        <f>ABRIL!$E$20</f>
        <v>1135.6400000000001</v>
      </c>
      <c r="F186" s="9">
        <f>MAYO!$E$20</f>
        <v>1071.1099999999999</v>
      </c>
      <c r="G186" s="9">
        <f>JUNIO!$E$20</f>
        <v>0</v>
      </c>
      <c r="H186" s="9">
        <f>JULIO!$E$20</f>
        <v>0</v>
      </c>
      <c r="I186" s="9">
        <f>AGOSTO!$E$20</f>
        <v>0</v>
      </c>
      <c r="J186" s="9">
        <f>SEPTIEMBRE!$E$20</f>
        <v>0</v>
      </c>
      <c r="K186" s="9">
        <f>OCTUBRE!$E$20</f>
        <v>0</v>
      </c>
      <c r="L186" s="9">
        <f>NOVIEMBRE!$E$20</f>
        <v>0</v>
      </c>
      <c r="M186" s="9">
        <f>DICIEMBRE!$E$20</f>
        <v>0</v>
      </c>
      <c r="N186" s="9">
        <f>SUM(B186:M186)</f>
        <v>5058.82</v>
      </c>
      <c r="O186" s="65">
        <v>2245.7600000000002</v>
      </c>
      <c r="P186" s="65">
        <v>999.52</v>
      </c>
      <c r="Q186" s="65">
        <v>551.92999999999995</v>
      </c>
      <c r="R186" s="65">
        <v>1278.3599999999999</v>
      </c>
      <c r="S186" s="65">
        <v>1488.61</v>
      </c>
      <c r="T186" s="65">
        <v>1405.96</v>
      </c>
      <c r="U186" s="65">
        <v>1055.83</v>
      </c>
      <c r="V186" s="65">
        <v>559.16999999999996</v>
      </c>
      <c r="W186" s="65">
        <v>2123.6799999999998</v>
      </c>
      <c r="X186" s="65">
        <v>1140.08</v>
      </c>
      <c r="Y186" s="65">
        <v>1724.12</v>
      </c>
      <c r="Z186" s="65">
        <v>1830.54</v>
      </c>
      <c r="AA186" s="65">
        <v>16403.560000000001</v>
      </c>
      <c r="AB186" s="9"/>
    </row>
    <row r="187" spans="1:29" s="12" customFormat="1" ht="16.5" customHeight="1" x14ac:dyDescent="0.2">
      <c r="A187" s="11" t="s">
        <v>53</v>
      </c>
      <c r="B187" s="46">
        <f>IFERROR(+B184/(B182/(30.4166666666667)),"")</f>
        <v>1.191065736137167</v>
      </c>
      <c r="C187" s="46">
        <f t="shared" ref="C187:N187" si="34">IFERROR(+C184/(C182/(30.4166666666667)),"")</f>
        <v>0.29554009103641482</v>
      </c>
      <c r="D187" s="46">
        <f t="shared" si="34"/>
        <v>3.4922884969799735</v>
      </c>
      <c r="E187" s="46">
        <f t="shared" si="34"/>
        <v>4.9984564471117094</v>
      </c>
      <c r="F187" s="46">
        <f t="shared" si="34"/>
        <v>9.2159239912301771</v>
      </c>
      <c r="G187" s="46" t="str">
        <f t="shared" si="34"/>
        <v/>
      </c>
      <c r="H187" s="46" t="str">
        <f t="shared" si="34"/>
        <v/>
      </c>
      <c r="I187" s="46" t="str">
        <f t="shared" si="34"/>
        <v/>
      </c>
      <c r="J187" s="46" t="str">
        <f t="shared" si="34"/>
        <v/>
      </c>
      <c r="K187" s="46" t="str">
        <f t="shared" si="34"/>
        <v/>
      </c>
      <c r="L187" s="46" t="str">
        <f t="shared" si="34"/>
        <v/>
      </c>
      <c r="M187" s="46" t="str">
        <f t="shared" si="34"/>
        <v/>
      </c>
      <c r="N187" s="46">
        <f t="shared" si="34"/>
        <v>4.1283728951105756</v>
      </c>
      <c r="O187" s="66">
        <v>0.11854620972206022</v>
      </c>
      <c r="P187" s="66">
        <v>2.6359403359265805</v>
      </c>
      <c r="Q187" s="66">
        <v>1.3716903270914413</v>
      </c>
      <c r="R187" s="66">
        <v>0.22054452696832547</v>
      </c>
      <c r="S187" s="66">
        <v>0.56508355937142796</v>
      </c>
      <c r="T187" s="66">
        <v>1.1109654493723591</v>
      </c>
      <c r="U187" s="66">
        <v>1.4529026009376289</v>
      </c>
      <c r="V187" s="66">
        <v>2.7404656159030214</v>
      </c>
      <c r="W187" s="66">
        <v>5.7370708153076491</v>
      </c>
      <c r="X187" s="66">
        <v>1.1316842250436401</v>
      </c>
      <c r="Y187" s="66">
        <v>0.92166618050386684</v>
      </c>
      <c r="Z187" s="66">
        <v>0.85471156776051183</v>
      </c>
      <c r="AA187" s="66">
        <v>1.5802609794741265</v>
      </c>
      <c r="AB187" s="9"/>
    </row>
    <row r="188" spans="1:29" s="12" customFormat="1" ht="15" customHeight="1" x14ac:dyDescent="0.2">
      <c r="A188" s="11" t="s">
        <v>48</v>
      </c>
      <c r="B188" s="47">
        <f>IFERROR((B182-B186)*100/B182,"")</f>
        <v>16.12509674795681</v>
      </c>
      <c r="C188" s="47">
        <f t="shared" ref="C188:N188" si="35">IFERROR((C182-C186)*100/C182,"")</f>
        <v>16.111694677871153</v>
      </c>
      <c r="D188" s="47">
        <f t="shared" si="35"/>
        <v>15.630170709068169</v>
      </c>
      <c r="E188" s="47">
        <f t="shared" si="35"/>
        <v>15.85982070089649</v>
      </c>
      <c r="F188" s="47">
        <f t="shared" si="35"/>
        <v>14.708318071061143</v>
      </c>
      <c r="G188" s="47" t="str">
        <f t="shared" si="35"/>
        <v/>
      </c>
      <c r="H188" s="47" t="str">
        <f t="shared" si="35"/>
        <v/>
      </c>
      <c r="I188" s="47" t="str">
        <f t="shared" si="35"/>
        <v/>
      </c>
      <c r="J188" s="47" t="str">
        <f t="shared" si="35"/>
        <v/>
      </c>
      <c r="K188" s="47" t="str">
        <f t="shared" si="35"/>
        <v/>
      </c>
      <c r="L188" s="47" t="str">
        <f t="shared" si="35"/>
        <v/>
      </c>
      <c r="M188" s="47" t="str">
        <f t="shared" si="35"/>
        <v/>
      </c>
      <c r="N188" s="47">
        <f t="shared" si="35"/>
        <v>15.64345208814481</v>
      </c>
      <c r="O188" s="67">
        <v>15.433365592086185</v>
      </c>
      <c r="P188" s="67">
        <v>16.655965712475091</v>
      </c>
      <c r="Q188" s="67">
        <v>16.109861381322958</v>
      </c>
      <c r="R188" s="67">
        <v>16.494542319073471</v>
      </c>
      <c r="S188" s="67">
        <v>16.5745701540048</v>
      </c>
      <c r="T188" s="67">
        <v>14.767574383471953</v>
      </c>
      <c r="U188" s="67">
        <v>16.292989994767471</v>
      </c>
      <c r="V188" s="67">
        <v>16.382043306615635</v>
      </c>
      <c r="W188" s="67">
        <v>15.088802347804537</v>
      </c>
      <c r="X188" s="67">
        <v>29.596877778875609</v>
      </c>
      <c r="Y188" s="67">
        <v>13.289343981975096</v>
      </c>
      <c r="Z188" s="67">
        <v>14.625114265992572</v>
      </c>
      <c r="AA188" s="67">
        <v>16.566118445313066</v>
      </c>
      <c r="AB188" s="9"/>
    </row>
    <row r="189" spans="1:29" s="12" customFormat="1" ht="16.5" hidden="1" customHeight="1" x14ac:dyDescent="0.2">
      <c r="A189" s="11" t="s">
        <v>49</v>
      </c>
      <c r="B189" s="14" t="e">
        <f>(SUM($B183:B183)/+SUM(#REF!)-1)</f>
        <v>#REF!</v>
      </c>
      <c r="C189" s="14" t="e">
        <f>(SUM($B183:C183)/+SUM(#REF!)-1)</f>
        <v>#REF!</v>
      </c>
      <c r="D189" s="14" t="e">
        <f>(SUM($B183:D183)/+SUM(#REF!)-1)</f>
        <v>#REF!</v>
      </c>
      <c r="E189" s="14" t="e">
        <f>(SUM($B183:E183)/+SUM(#REF!)-1)</f>
        <v>#REF!</v>
      </c>
      <c r="F189" s="14" t="e">
        <f>(SUM($B183:F183)/+SUM(#REF!)-1)</f>
        <v>#REF!</v>
      </c>
      <c r="G189" s="14" t="e">
        <f>(SUM($B183:G183)/+SUM(#REF!)-1)</f>
        <v>#REF!</v>
      </c>
      <c r="H189" s="14" t="e">
        <f>(SUM($B183:H183)/+SUM(#REF!)-1)</f>
        <v>#REF!</v>
      </c>
      <c r="I189" s="14" t="e">
        <f>(SUM($B183:I183)/+SUM(#REF!)-1)</f>
        <v>#REF!</v>
      </c>
      <c r="J189" s="14" t="e">
        <f>(SUM($B183:J183)/+SUM(#REF!)-1)</f>
        <v>#REF!</v>
      </c>
      <c r="K189" s="14" t="e">
        <f>(SUM($B183:K183)/+SUM(#REF!)-1)</f>
        <v>#REF!</v>
      </c>
      <c r="L189" s="14" t="e">
        <f>(SUM($B183:L183)/+SUM(#REF!)-1)</f>
        <v>#REF!</v>
      </c>
      <c r="M189" s="14" t="e">
        <f>(SUM($B183:M183)/+SUM(#REF!)-1)</f>
        <v>#REF!</v>
      </c>
      <c r="N189" s="14"/>
      <c r="O189" s="68" t="e">
        <v>#REF!</v>
      </c>
      <c r="P189" s="68" t="e">
        <v>#REF!</v>
      </c>
      <c r="Q189" s="68" t="e">
        <v>#REF!</v>
      </c>
      <c r="R189" s="68" t="e">
        <v>#REF!</v>
      </c>
      <c r="S189" s="68" t="e">
        <v>#REF!</v>
      </c>
      <c r="T189" s="68" t="e">
        <v>#REF!</v>
      </c>
      <c r="U189" s="68" t="e">
        <v>#REF!</v>
      </c>
      <c r="V189" s="68" t="e">
        <v>#REF!</v>
      </c>
      <c r="W189" s="68" t="e">
        <v>#REF!</v>
      </c>
      <c r="X189" s="68" t="e">
        <v>#REF!</v>
      </c>
      <c r="Y189" s="68" t="e">
        <v>#REF!</v>
      </c>
      <c r="Z189" s="68" t="e">
        <v>#REF!</v>
      </c>
      <c r="AA189" s="68"/>
      <c r="AB189" s="9"/>
    </row>
    <row r="190" spans="1:29" s="12" customFormat="1" ht="16.5" hidden="1" customHeight="1" x14ac:dyDescent="0.2">
      <c r="A190" s="11" t="s">
        <v>50</v>
      </c>
      <c r="B190" s="14" t="e">
        <f>(SUM($B182:B182)/+SUM(#REF!)-1)</f>
        <v>#REF!</v>
      </c>
      <c r="C190" s="14" t="e">
        <f>(SUM($B182:C182)/+SUM(#REF!)-1)</f>
        <v>#REF!</v>
      </c>
      <c r="D190" s="14" t="e">
        <f>(SUM($B182:D182)/+SUM(#REF!)-1)</f>
        <v>#REF!</v>
      </c>
      <c r="E190" s="14" t="e">
        <f>(SUM($B182:E182)/+SUM(#REF!)-1)</f>
        <v>#REF!</v>
      </c>
      <c r="F190" s="14" t="e">
        <f>(SUM($B182:F182)/+SUM(#REF!)-1)</f>
        <v>#REF!</v>
      </c>
      <c r="G190" s="14" t="e">
        <f>(SUM($B182:G182)/+SUM(#REF!)-1)</f>
        <v>#REF!</v>
      </c>
      <c r="H190" s="14" t="e">
        <f>(SUM($B182:H182)/+SUM(#REF!)-1)</f>
        <v>#REF!</v>
      </c>
      <c r="I190" s="14" t="e">
        <f>(SUM($B182:I182)/+SUM(#REF!)-1)</f>
        <v>#REF!</v>
      </c>
      <c r="J190" s="14" t="e">
        <f>(SUM($B182:J182)/+SUM(#REF!)-1)</f>
        <v>#REF!</v>
      </c>
      <c r="K190" s="14" t="e">
        <f>(SUM($B182:K182)/+SUM(#REF!)-1)</f>
        <v>#REF!</v>
      </c>
      <c r="L190" s="14" t="e">
        <f>(SUM($B182:L182)/+SUM(#REF!)-1)</f>
        <v>#REF!</v>
      </c>
      <c r="M190" s="14" t="e">
        <f>(SUM($B182:M182)/+SUM(#REF!)-1)</f>
        <v>#REF!</v>
      </c>
      <c r="N190" s="14"/>
      <c r="O190" s="68" t="e">
        <v>#REF!</v>
      </c>
      <c r="P190" s="68" t="e">
        <v>#REF!</v>
      </c>
      <c r="Q190" s="68" t="e">
        <v>#REF!</v>
      </c>
      <c r="R190" s="68" t="e">
        <v>#REF!</v>
      </c>
      <c r="S190" s="68" t="e">
        <v>#REF!</v>
      </c>
      <c r="T190" s="68" t="e">
        <v>#REF!</v>
      </c>
      <c r="U190" s="68" t="e">
        <v>#REF!</v>
      </c>
      <c r="V190" s="68" t="e">
        <v>#REF!</v>
      </c>
      <c r="W190" s="68" t="e">
        <v>#REF!</v>
      </c>
      <c r="X190" s="68" t="e">
        <v>#REF!</v>
      </c>
      <c r="Y190" s="68" t="e">
        <v>#REF!</v>
      </c>
      <c r="Z190" s="68" t="e">
        <v>#REF!</v>
      </c>
      <c r="AA190" s="68"/>
      <c r="AB190" s="9"/>
    </row>
    <row r="191" spans="1:29" s="5" customFormat="1" ht="21.75" customHeight="1" x14ac:dyDescent="0.2">
      <c r="A191" s="10" t="s">
        <v>62</v>
      </c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9"/>
    </row>
    <row r="192" spans="1:29" s="12" customFormat="1" ht="16.5" customHeight="1" x14ac:dyDescent="0.2">
      <c r="A192" s="11" t="s">
        <v>3</v>
      </c>
      <c r="B192" s="9">
        <f>ENERO!$D$21</f>
        <v>1164.55</v>
      </c>
      <c r="C192" s="9">
        <f>FEBRERO!$D$21</f>
        <v>1112.22</v>
      </c>
      <c r="D192" s="9">
        <f>MARZO!$D$21</f>
        <v>1120.4100000000001</v>
      </c>
      <c r="E192" s="9">
        <f>ABRIL!$D$21</f>
        <v>1668.3</v>
      </c>
      <c r="F192" s="9">
        <f>MAYO!$D$21</f>
        <v>1275.99</v>
      </c>
      <c r="G192" s="9">
        <f>JUNIO!$D$21</f>
        <v>0</v>
      </c>
      <c r="H192" s="9">
        <f>JULIO!$D$21</f>
        <v>0</v>
      </c>
      <c r="I192" s="9">
        <f>AGOSTO!$D$21</f>
        <v>0</v>
      </c>
      <c r="J192" s="9">
        <f>SEPTIEMBRE!$D$21</f>
        <v>0</v>
      </c>
      <c r="K192" s="9">
        <f>OCTUBRE!$D$21</f>
        <v>0</v>
      </c>
      <c r="L192" s="9">
        <f>NOVIEMBRE!$D$21</f>
        <v>0</v>
      </c>
      <c r="M192" s="9">
        <f>DICIEMBRE!$D$21</f>
        <v>0</v>
      </c>
      <c r="N192" s="9">
        <f>SUM(B192:M192)</f>
        <v>6341.47</v>
      </c>
      <c r="O192" s="65">
        <v>1682.82</v>
      </c>
      <c r="P192" s="65">
        <v>1693.58</v>
      </c>
      <c r="Q192" s="65">
        <v>1207.45</v>
      </c>
      <c r="R192" s="65">
        <v>1243.49</v>
      </c>
      <c r="S192" s="65">
        <v>1663.44</v>
      </c>
      <c r="T192" s="65">
        <v>1818.73</v>
      </c>
      <c r="U192" s="65">
        <v>1144.3</v>
      </c>
      <c r="V192" s="65">
        <v>1224.22</v>
      </c>
      <c r="W192" s="65">
        <v>1470.63</v>
      </c>
      <c r="X192" s="65">
        <v>1733.28</v>
      </c>
      <c r="Y192" s="65">
        <v>1517.81</v>
      </c>
      <c r="Z192" s="65">
        <v>1034.7</v>
      </c>
      <c r="AA192" s="65">
        <v>17434.449999999997</v>
      </c>
      <c r="AB192" s="9"/>
      <c r="AC192" s="9"/>
    </row>
    <row r="193" spans="1:29" s="12" customFormat="1" ht="16.5" customHeight="1" x14ac:dyDescent="0.2">
      <c r="A193" s="12" t="s">
        <v>4</v>
      </c>
      <c r="B193" s="9">
        <f>ENERO!$C$21</f>
        <v>26</v>
      </c>
      <c r="C193" s="9">
        <f>FEBRERO!$C$21</f>
        <v>26</v>
      </c>
      <c r="D193" s="9">
        <f>MARZO!$C$21</f>
        <v>30</v>
      </c>
      <c r="E193" s="9">
        <f>ABRIL!$C$21</f>
        <v>38</v>
      </c>
      <c r="F193" s="9">
        <f>MAYO!$C$21</f>
        <v>35</v>
      </c>
      <c r="G193" s="9">
        <f>JUNIO!$C$21</f>
        <v>0</v>
      </c>
      <c r="H193" s="9">
        <f>JULIO!$C$21</f>
        <v>0</v>
      </c>
      <c r="I193" s="9">
        <f>AGOSTO!$C$21</f>
        <v>0</v>
      </c>
      <c r="J193" s="9">
        <f>SEPTIEMBRE!$C$21</f>
        <v>0</v>
      </c>
      <c r="K193" s="9">
        <f>OCTUBRE!$C$21</f>
        <v>0</v>
      </c>
      <c r="L193" s="9">
        <f>NOVIEMBRE!$C$21</f>
        <v>0</v>
      </c>
      <c r="M193" s="9">
        <f>DICIEMBRE!$C$21</f>
        <v>0</v>
      </c>
      <c r="N193" s="9">
        <f>SUM(B193:M193)</f>
        <v>155</v>
      </c>
      <c r="O193" s="65">
        <v>40</v>
      </c>
      <c r="P193" s="65">
        <v>40</v>
      </c>
      <c r="Q193" s="65">
        <v>28</v>
      </c>
      <c r="R193" s="65">
        <v>31</v>
      </c>
      <c r="S193" s="65">
        <v>39</v>
      </c>
      <c r="T193" s="65">
        <v>43</v>
      </c>
      <c r="U193" s="65">
        <v>24</v>
      </c>
      <c r="V193" s="65">
        <v>30</v>
      </c>
      <c r="W193" s="65">
        <v>34</v>
      </c>
      <c r="X193" s="65">
        <v>43</v>
      </c>
      <c r="Y193" s="65">
        <v>34</v>
      </c>
      <c r="Z193" s="65">
        <v>24</v>
      </c>
      <c r="AA193" s="65">
        <v>410</v>
      </c>
      <c r="AB193" s="9"/>
      <c r="AC193" s="9"/>
    </row>
    <row r="194" spans="1:29" s="12" customFormat="1" ht="16.5" customHeight="1" x14ac:dyDescent="0.2">
      <c r="A194" s="11" t="s">
        <v>51</v>
      </c>
      <c r="B194" s="9">
        <f>ENERO!$I$21</f>
        <v>1076.69</v>
      </c>
      <c r="C194" s="9">
        <f>FEBRERO!$I$21</f>
        <v>1033.58</v>
      </c>
      <c r="D194" s="9">
        <f>MARZO!$I$21</f>
        <v>683.34</v>
      </c>
      <c r="E194" s="9">
        <f>ABRIL!$I$21</f>
        <v>1031.99</v>
      </c>
      <c r="F194" s="9">
        <f>MAYO!$I$21</f>
        <v>1232.5899999999999</v>
      </c>
      <c r="G194" s="9">
        <f>JUNIO!$I$21</f>
        <v>0</v>
      </c>
      <c r="H194" s="9">
        <f>JULIO!$I$21</f>
        <v>0</v>
      </c>
      <c r="I194" s="9">
        <f>AGOSTO!$I$21</f>
        <v>0</v>
      </c>
      <c r="J194" s="9">
        <f>SEPTIEMBRE!$I$21</f>
        <v>0</v>
      </c>
      <c r="K194" s="9">
        <f>OCTUBRE!$I$21</f>
        <v>0</v>
      </c>
      <c r="L194" s="9">
        <f>NOVIEMBRE!$I$21</f>
        <v>0</v>
      </c>
      <c r="M194" s="9">
        <f>DICIEMBRE!$I$21</f>
        <v>0</v>
      </c>
      <c r="N194" s="9">
        <f>SUM(B194:M194)</f>
        <v>5058.1900000000005</v>
      </c>
      <c r="O194" s="65">
        <v>1143.17</v>
      </c>
      <c r="P194" s="65">
        <v>962.71</v>
      </c>
      <c r="Q194" s="65">
        <v>740.76</v>
      </c>
      <c r="R194" s="65">
        <v>1184.56</v>
      </c>
      <c r="S194" s="65">
        <v>1154.1199999999999</v>
      </c>
      <c r="T194" s="65">
        <v>1026.96</v>
      </c>
      <c r="U194" s="65">
        <v>941.02</v>
      </c>
      <c r="V194" s="65">
        <v>1125.96</v>
      </c>
      <c r="W194" s="65">
        <v>111.07</v>
      </c>
      <c r="X194" s="65">
        <v>515.78</v>
      </c>
      <c r="Y194" s="65">
        <v>845.74</v>
      </c>
      <c r="Z194" s="65">
        <v>1055.1300000000001</v>
      </c>
      <c r="AA194" s="65">
        <v>10806.98</v>
      </c>
      <c r="AB194" s="9"/>
    </row>
    <row r="195" spans="1:29" s="9" customFormat="1" ht="16.5" hidden="1" customHeight="1" x14ac:dyDescent="0.2">
      <c r="A195" s="13" t="s">
        <v>96</v>
      </c>
      <c r="B195" s="9">
        <f>ENERO!$H$21</f>
        <v>25</v>
      </c>
      <c r="C195" s="9">
        <f>FEBRERO!$H$21</f>
        <v>23</v>
      </c>
      <c r="D195" s="9">
        <f>MARZO!$H$21</f>
        <v>15</v>
      </c>
      <c r="E195" s="9">
        <f>ABRIL!$H$21</f>
        <v>23</v>
      </c>
      <c r="F195" s="9">
        <f>MAYO!$H$21</f>
        <v>28</v>
      </c>
      <c r="G195" s="9">
        <f>JUNIO!$H$21</f>
        <v>0</v>
      </c>
      <c r="H195" s="9">
        <f>JULIO!$H$21</f>
        <v>0</v>
      </c>
      <c r="I195" s="9">
        <f>AGOSTO!$H$21</f>
        <v>0</v>
      </c>
      <c r="J195" s="9">
        <f>SEPTIEMBRE!$H$20</f>
        <v>0</v>
      </c>
      <c r="K195" s="9">
        <f>OCTUBRE!$H$21</f>
        <v>0</v>
      </c>
      <c r="L195" s="9">
        <f>NOVIEMBRE!$H$21</f>
        <v>0</v>
      </c>
      <c r="M195" s="9">
        <f>DICIEMBRE!$H$21</f>
        <v>0</v>
      </c>
      <c r="N195" s="9">
        <f>SUM(B195:M195)</f>
        <v>114</v>
      </c>
      <c r="O195" s="65">
        <v>29</v>
      </c>
      <c r="P195" s="65">
        <v>23</v>
      </c>
      <c r="Q195" s="65">
        <v>20</v>
      </c>
      <c r="R195" s="65">
        <v>27</v>
      </c>
      <c r="S195" s="65">
        <v>28</v>
      </c>
      <c r="T195" s="65">
        <v>22</v>
      </c>
      <c r="U195" s="65">
        <v>23</v>
      </c>
      <c r="V195" s="65">
        <v>25</v>
      </c>
      <c r="W195" s="65">
        <v>6</v>
      </c>
      <c r="X195" s="65">
        <v>13</v>
      </c>
      <c r="Y195" s="65">
        <v>18</v>
      </c>
      <c r="Z195" s="65">
        <v>25</v>
      </c>
      <c r="AA195" s="65">
        <v>259</v>
      </c>
    </row>
    <row r="196" spans="1:29" s="12" customFormat="1" ht="16.5" hidden="1" customHeight="1" x14ac:dyDescent="0.2">
      <c r="A196" s="11" t="s">
        <v>1</v>
      </c>
      <c r="B196" s="9">
        <f>ENERO!$E$21</f>
        <v>867.47</v>
      </c>
      <c r="C196" s="9">
        <f>FEBRERO!$E$21</f>
        <v>851.22</v>
      </c>
      <c r="D196" s="9">
        <f>MARZO!$E$21</f>
        <v>880.91</v>
      </c>
      <c r="E196" s="9">
        <f>ABRIL!$E$21</f>
        <v>1177</v>
      </c>
      <c r="F196" s="9">
        <f>MAYO!$E$21</f>
        <v>874.62</v>
      </c>
      <c r="G196" s="9">
        <f>JUNIO!$E$21</f>
        <v>0</v>
      </c>
      <c r="H196" s="9">
        <f>JULIO!$E$21</f>
        <v>0</v>
      </c>
      <c r="I196" s="9">
        <f>AGOSTO!$E$21</f>
        <v>0</v>
      </c>
      <c r="J196" s="9">
        <f>SEPTIEMBRE!$E$21</f>
        <v>0</v>
      </c>
      <c r="K196" s="9">
        <f>OCTUBRE!$E$21</f>
        <v>0</v>
      </c>
      <c r="L196" s="9">
        <f>NOVIEMBRE!$E$21</f>
        <v>0</v>
      </c>
      <c r="M196" s="9">
        <f>DICIEMBRE!$E$21</f>
        <v>0</v>
      </c>
      <c r="N196" s="9">
        <f>SUM(B196:M196)</f>
        <v>4651.22</v>
      </c>
      <c r="O196" s="65">
        <v>1195.31</v>
      </c>
      <c r="P196" s="65">
        <v>1187.99</v>
      </c>
      <c r="Q196" s="65">
        <v>934.24</v>
      </c>
      <c r="R196" s="65">
        <v>901.51</v>
      </c>
      <c r="S196" s="65">
        <v>1205.6600000000001</v>
      </c>
      <c r="T196" s="65">
        <v>1342.79</v>
      </c>
      <c r="U196" s="65">
        <v>872.27</v>
      </c>
      <c r="V196" s="65">
        <v>938.83</v>
      </c>
      <c r="W196" s="65">
        <v>1084.6500000000001</v>
      </c>
      <c r="X196" s="65">
        <v>1329.19</v>
      </c>
      <c r="Y196" s="65">
        <v>1168.93</v>
      </c>
      <c r="Z196" s="65">
        <v>737.2</v>
      </c>
      <c r="AA196" s="65">
        <v>12898.570000000002</v>
      </c>
      <c r="AB196" s="9"/>
    </row>
    <row r="197" spans="1:29" s="12" customFormat="1" ht="16.5" customHeight="1" x14ac:dyDescent="0.2">
      <c r="A197" s="11" t="s">
        <v>53</v>
      </c>
      <c r="B197" s="46">
        <f>IFERROR(+B194/(B192/(30.4166666666667)),"")</f>
        <v>28.121867531092157</v>
      </c>
      <c r="C197" s="46">
        <f t="shared" ref="C197:N197" si="36">IFERROR(+C194/(C192/(30.4166666666667)),"")</f>
        <v>28.26604298909691</v>
      </c>
      <c r="D197" s="46">
        <f t="shared" si="36"/>
        <v>18.551177693879939</v>
      </c>
      <c r="E197" s="46">
        <f t="shared" si="36"/>
        <v>18.815378429139464</v>
      </c>
      <c r="F197" s="46">
        <f t="shared" si="36"/>
        <v>29.382110491984033</v>
      </c>
      <c r="G197" s="46" t="str">
        <f t="shared" si="36"/>
        <v/>
      </c>
      <c r="H197" s="46" t="str">
        <f t="shared" si="36"/>
        <v/>
      </c>
      <c r="I197" s="46" t="str">
        <f t="shared" si="36"/>
        <v/>
      </c>
      <c r="J197" s="46" t="str">
        <f t="shared" si="36"/>
        <v/>
      </c>
      <c r="K197" s="46" t="str">
        <f t="shared" si="36"/>
        <v/>
      </c>
      <c r="L197" s="46" t="str">
        <f t="shared" si="36"/>
        <v/>
      </c>
      <c r="M197" s="46" t="str">
        <f t="shared" si="36"/>
        <v/>
      </c>
      <c r="N197" s="46">
        <f t="shared" si="36"/>
        <v>24.261453443234274</v>
      </c>
      <c r="O197" s="66">
        <v>20.662590671214613</v>
      </c>
      <c r="P197" s="66">
        <v>17.290254470805454</v>
      </c>
      <c r="Q197" s="66">
        <v>18.660358606981678</v>
      </c>
      <c r="R197" s="66">
        <v>28.975196154908126</v>
      </c>
      <c r="S197" s="66">
        <v>21.103546465958114</v>
      </c>
      <c r="T197" s="66">
        <v>17.175006735469275</v>
      </c>
      <c r="U197" s="66">
        <v>25.013275947449703</v>
      </c>
      <c r="V197" s="66">
        <v>27.975323062848211</v>
      </c>
      <c r="W197" s="66">
        <v>2.2972325919277248</v>
      </c>
      <c r="X197" s="66">
        <v>9.0512256146343066</v>
      </c>
      <c r="Y197" s="66">
        <v>16.948492674752899</v>
      </c>
      <c r="Z197" s="66">
        <v>31.017239296414452</v>
      </c>
      <c r="AA197" s="66">
        <v>18.854182858268185</v>
      </c>
      <c r="AB197" s="9"/>
    </row>
    <row r="198" spans="1:29" s="12" customFormat="1" ht="15" customHeight="1" x14ac:dyDescent="0.2">
      <c r="A198" s="11" t="s">
        <v>48</v>
      </c>
      <c r="B198" s="47">
        <f>IFERROR((B192-B196)*100/B192,"")</f>
        <v>25.510282941908887</v>
      </c>
      <c r="C198" s="47">
        <f t="shared" ref="C198:N198" si="37">IFERROR((C192-C196)*100/C192,"")</f>
        <v>23.466580352807899</v>
      </c>
      <c r="D198" s="47">
        <f t="shared" si="37"/>
        <v>21.376103390723046</v>
      </c>
      <c r="E198" s="47">
        <f t="shared" si="37"/>
        <v>29.449139842953901</v>
      </c>
      <c r="F198" s="47">
        <f t="shared" si="37"/>
        <v>31.455575670655726</v>
      </c>
      <c r="G198" s="47" t="str">
        <f t="shared" si="37"/>
        <v/>
      </c>
      <c r="H198" s="47" t="str">
        <f t="shared" si="37"/>
        <v/>
      </c>
      <c r="I198" s="47" t="str">
        <f t="shared" si="37"/>
        <v/>
      </c>
      <c r="J198" s="47" t="str">
        <f t="shared" si="37"/>
        <v/>
      </c>
      <c r="K198" s="47" t="str">
        <f t="shared" si="37"/>
        <v/>
      </c>
      <c r="L198" s="47" t="str">
        <f t="shared" si="37"/>
        <v/>
      </c>
      <c r="M198" s="47" t="str">
        <f t="shared" si="37"/>
        <v/>
      </c>
      <c r="N198" s="47">
        <f t="shared" si="37"/>
        <v>26.653914628627117</v>
      </c>
      <c r="O198" s="67">
        <v>28.969824461320879</v>
      </c>
      <c r="P198" s="67">
        <v>29.853328452154603</v>
      </c>
      <c r="Q198" s="67">
        <v>22.627023893328918</v>
      </c>
      <c r="R198" s="67">
        <v>27.501628481129725</v>
      </c>
      <c r="S198" s="67">
        <v>27.520078872697542</v>
      </c>
      <c r="T198" s="67">
        <v>26.168810103753721</v>
      </c>
      <c r="U198" s="67">
        <v>23.772612077252468</v>
      </c>
      <c r="V198" s="67">
        <v>23.311986407671824</v>
      </c>
      <c r="W198" s="67">
        <v>26.245894616592889</v>
      </c>
      <c r="X198" s="67">
        <v>23.313601956983288</v>
      </c>
      <c r="Y198" s="67">
        <v>22.98574920444587</v>
      </c>
      <c r="Z198" s="67">
        <v>28.752295351309556</v>
      </c>
      <c r="AA198" s="67">
        <v>26.016765656501903</v>
      </c>
      <c r="AB198" s="9"/>
    </row>
    <row r="199" spans="1:29" s="12" customFormat="1" ht="16.5" hidden="1" customHeight="1" x14ac:dyDescent="0.2">
      <c r="A199" s="11" t="s">
        <v>49</v>
      </c>
      <c r="B199" s="14" t="e">
        <f>(SUM($B193:B193)/+SUM(#REF!)-1)</f>
        <v>#REF!</v>
      </c>
      <c r="C199" s="14" t="e">
        <f>(SUM($B193:C193)/+SUM(#REF!)-1)</f>
        <v>#REF!</v>
      </c>
      <c r="D199" s="14" t="e">
        <f>(SUM($B193:D193)/+SUM(#REF!)-1)</f>
        <v>#REF!</v>
      </c>
      <c r="E199" s="14" t="e">
        <f>(SUM($B193:E193)/+SUM(#REF!)-1)</f>
        <v>#REF!</v>
      </c>
      <c r="F199" s="14" t="e">
        <f>(SUM($B193:F193)/+SUM(#REF!)-1)</f>
        <v>#REF!</v>
      </c>
      <c r="G199" s="14" t="e">
        <f>(SUM($B193:G193)/+SUM(#REF!)-1)</f>
        <v>#REF!</v>
      </c>
      <c r="H199" s="14" t="e">
        <f>(SUM($B193:H193)/+SUM(#REF!)-1)</f>
        <v>#REF!</v>
      </c>
      <c r="I199" s="14" t="e">
        <f>(SUM($B193:I193)/+SUM(#REF!)-1)</f>
        <v>#REF!</v>
      </c>
      <c r="J199" s="14" t="e">
        <f>(SUM($B193:J193)/+SUM(#REF!)-1)</f>
        <v>#REF!</v>
      </c>
      <c r="K199" s="14" t="e">
        <f>(SUM($B193:K193)/+SUM(#REF!)-1)</f>
        <v>#REF!</v>
      </c>
      <c r="L199" s="14" t="e">
        <f>(SUM($B193:L193)/+SUM(#REF!)-1)</f>
        <v>#REF!</v>
      </c>
      <c r="M199" s="14" t="e">
        <f>(SUM($B193:M193)/+SUM(#REF!)-1)</f>
        <v>#REF!</v>
      </c>
      <c r="N199" s="14"/>
      <c r="O199" s="68" t="e">
        <v>#REF!</v>
      </c>
      <c r="P199" s="68" t="e">
        <v>#REF!</v>
      </c>
      <c r="Q199" s="68" t="e">
        <v>#REF!</v>
      </c>
      <c r="R199" s="68" t="e">
        <v>#REF!</v>
      </c>
      <c r="S199" s="68" t="e">
        <v>#REF!</v>
      </c>
      <c r="T199" s="68" t="e">
        <v>#REF!</v>
      </c>
      <c r="U199" s="68" t="e">
        <v>#REF!</v>
      </c>
      <c r="V199" s="68" t="e">
        <v>#REF!</v>
      </c>
      <c r="W199" s="68" t="e">
        <v>#REF!</v>
      </c>
      <c r="X199" s="68" t="e">
        <v>#REF!</v>
      </c>
      <c r="Y199" s="68" t="e">
        <v>#REF!</v>
      </c>
      <c r="Z199" s="68" t="e">
        <v>#REF!</v>
      </c>
      <c r="AA199" s="68"/>
      <c r="AB199" s="9"/>
    </row>
    <row r="200" spans="1:29" s="12" customFormat="1" ht="16.5" hidden="1" customHeight="1" x14ac:dyDescent="0.2">
      <c r="A200" s="11" t="s">
        <v>50</v>
      </c>
      <c r="B200" s="14" t="e">
        <f>(SUM($B192:B192)/+SUM(#REF!)-1)</f>
        <v>#REF!</v>
      </c>
      <c r="C200" s="14" t="e">
        <f>(SUM($B192:C192)/+SUM(#REF!)-1)</f>
        <v>#REF!</v>
      </c>
      <c r="D200" s="14" t="e">
        <f>(SUM($B192:D192)/+SUM(#REF!)-1)</f>
        <v>#REF!</v>
      </c>
      <c r="E200" s="14" t="e">
        <f>(SUM($B192:E192)/+SUM(#REF!)-1)</f>
        <v>#REF!</v>
      </c>
      <c r="F200" s="14" t="e">
        <f>(SUM($B192:F192)/+SUM(#REF!)-1)</f>
        <v>#REF!</v>
      </c>
      <c r="G200" s="14" t="e">
        <f>(SUM($B192:G192)/+SUM(#REF!)-1)</f>
        <v>#REF!</v>
      </c>
      <c r="H200" s="14" t="e">
        <f>(SUM($B192:H192)/+SUM(#REF!)-1)</f>
        <v>#REF!</v>
      </c>
      <c r="I200" s="14" t="e">
        <f>(SUM($B192:I192)/+SUM(#REF!)-1)</f>
        <v>#REF!</v>
      </c>
      <c r="J200" s="14" t="e">
        <f>(SUM($B192:J192)/+SUM(#REF!)-1)</f>
        <v>#REF!</v>
      </c>
      <c r="K200" s="14" t="e">
        <f>(SUM($B192:K192)/+SUM(#REF!)-1)</f>
        <v>#REF!</v>
      </c>
      <c r="L200" s="14" t="e">
        <f>(SUM($B192:L192)/+SUM(#REF!)-1)</f>
        <v>#REF!</v>
      </c>
      <c r="M200" s="14" t="e">
        <f>(SUM($B192:M192)/+SUM(#REF!)-1)</f>
        <v>#REF!</v>
      </c>
      <c r="N200" s="14"/>
      <c r="O200" s="68" t="e">
        <v>#REF!</v>
      </c>
      <c r="P200" s="68" t="e">
        <v>#REF!</v>
      </c>
      <c r="Q200" s="68" t="e">
        <v>#REF!</v>
      </c>
      <c r="R200" s="68" t="e">
        <v>#REF!</v>
      </c>
      <c r="S200" s="68" t="e">
        <v>#REF!</v>
      </c>
      <c r="T200" s="68" t="e">
        <v>#REF!</v>
      </c>
      <c r="U200" s="68" t="e">
        <v>#REF!</v>
      </c>
      <c r="V200" s="68" t="e">
        <v>#REF!</v>
      </c>
      <c r="W200" s="68" t="e">
        <v>#REF!</v>
      </c>
      <c r="X200" s="68" t="e">
        <v>#REF!</v>
      </c>
      <c r="Y200" s="68" t="e">
        <v>#REF!</v>
      </c>
      <c r="Z200" s="68" t="e">
        <v>#REF!</v>
      </c>
      <c r="AA200" s="68"/>
      <c r="AB200" s="9"/>
    </row>
    <row r="201" spans="1:29" s="5" customFormat="1" ht="21.75" customHeight="1" x14ac:dyDescent="0.2">
      <c r="A201" s="10" t="s">
        <v>63</v>
      </c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9"/>
    </row>
    <row r="202" spans="1:29" s="12" customFormat="1" ht="16.5" customHeight="1" x14ac:dyDescent="0.2">
      <c r="A202" s="11" t="s">
        <v>3</v>
      </c>
      <c r="B202" s="9">
        <f>ENERO!$D$22</f>
        <v>600.39</v>
      </c>
      <c r="C202" s="9">
        <f>FEBRERO!$D$22</f>
        <v>644.22</v>
      </c>
      <c r="D202" s="9">
        <f>MARZO!$D$22</f>
        <v>679.59</v>
      </c>
      <c r="E202" s="9">
        <f>ABRIL!$D$22</f>
        <v>558.37</v>
      </c>
      <c r="F202" s="9">
        <f>MAYO!$D$22</f>
        <v>555.4</v>
      </c>
      <c r="G202" s="9">
        <f>JUNIO!$D$22</f>
        <v>0</v>
      </c>
      <c r="H202" s="9">
        <f>JULIO!$D$22</f>
        <v>0</v>
      </c>
      <c r="I202" s="9">
        <f>AGOSTO!$D$22</f>
        <v>0</v>
      </c>
      <c r="J202" s="9">
        <f>SEPTIEMBRE!$D$22</f>
        <v>0</v>
      </c>
      <c r="K202" s="9">
        <f>OCTUBRE!$D$22</f>
        <v>0</v>
      </c>
      <c r="L202" s="9">
        <f>NOVIEMBRE!$D$22</f>
        <v>0</v>
      </c>
      <c r="M202" s="9">
        <f>DICIEMBRE!$D$22</f>
        <v>0</v>
      </c>
      <c r="N202" s="9">
        <f>SUM(B202:M202)</f>
        <v>3037.9700000000003</v>
      </c>
      <c r="O202" s="65">
        <v>644.66999999999996</v>
      </c>
      <c r="P202" s="65">
        <v>842.41</v>
      </c>
      <c r="Q202" s="65">
        <v>721.54</v>
      </c>
      <c r="R202" s="65">
        <v>436.03</v>
      </c>
      <c r="S202" s="65">
        <v>804.14</v>
      </c>
      <c r="T202" s="65">
        <v>919.05</v>
      </c>
      <c r="U202" s="65">
        <v>502.43</v>
      </c>
      <c r="V202" s="65">
        <v>641.46</v>
      </c>
      <c r="W202" s="65">
        <v>740.31</v>
      </c>
      <c r="X202" s="65">
        <v>559.37</v>
      </c>
      <c r="Y202" s="65">
        <v>316.22000000000003</v>
      </c>
      <c r="Z202" s="65">
        <v>719.05</v>
      </c>
      <c r="AA202" s="65">
        <v>7846.6799999999994</v>
      </c>
      <c r="AB202" s="9"/>
      <c r="AC202" s="9"/>
    </row>
    <row r="203" spans="1:29" s="12" customFormat="1" ht="16.5" customHeight="1" x14ac:dyDescent="0.2">
      <c r="A203" s="12" t="s">
        <v>4</v>
      </c>
      <c r="B203" s="9">
        <f>ENERO!$C$22</f>
        <v>139</v>
      </c>
      <c r="C203" s="9">
        <f>FEBRERO!$C$22</f>
        <v>102</v>
      </c>
      <c r="D203" s="9">
        <f>MARZO!$C$22</f>
        <v>105</v>
      </c>
      <c r="E203" s="9">
        <f>ABRIL!$C$22</f>
        <v>108</v>
      </c>
      <c r="F203" s="9">
        <f>MAYO!$C$22</f>
        <v>109</v>
      </c>
      <c r="G203" s="9">
        <f>JUNIO!$C$22</f>
        <v>0</v>
      </c>
      <c r="H203" s="9">
        <f>JULIO!$C$22</f>
        <v>0</v>
      </c>
      <c r="I203" s="9">
        <f>AGOSTO!$C$22</f>
        <v>0</v>
      </c>
      <c r="J203" s="9">
        <f>SEPTIEMBRE!$C$22</f>
        <v>0</v>
      </c>
      <c r="K203" s="9">
        <f>OCTUBRE!$C$22</f>
        <v>0</v>
      </c>
      <c r="L203" s="9">
        <f>NOVIEMBRE!$C$22</f>
        <v>0</v>
      </c>
      <c r="M203" s="9">
        <f>DICIEMBRE!$C$22</f>
        <v>0</v>
      </c>
      <c r="N203" s="9">
        <f>SUM(B203:M203)</f>
        <v>563</v>
      </c>
      <c r="O203" s="65">
        <v>97</v>
      </c>
      <c r="P203" s="65">
        <v>135</v>
      </c>
      <c r="Q203" s="65">
        <v>98</v>
      </c>
      <c r="R203" s="65">
        <v>78</v>
      </c>
      <c r="S203" s="65">
        <v>137</v>
      </c>
      <c r="T203" s="65">
        <v>153</v>
      </c>
      <c r="U203" s="65">
        <v>102</v>
      </c>
      <c r="V203" s="65">
        <v>157</v>
      </c>
      <c r="W203" s="65">
        <v>128</v>
      </c>
      <c r="X203" s="65">
        <v>101</v>
      </c>
      <c r="Y203" s="65">
        <v>82</v>
      </c>
      <c r="Z203" s="65">
        <v>98</v>
      </c>
      <c r="AA203" s="65">
        <v>1366</v>
      </c>
      <c r="AB203" s="9"/>
      <c r="AC203" s="9"/>
    </row>
    <row r="204" spans="1:29" s="12" customFormat="1" ht="16.5" customHeight="1" x14ac:dyDescent="0.2">
      <c r="A204" s="11" t="s">
        <v>51</v>
      </c>
      <c r="B204" s="9">
        <f>ENERO!$I$22</f>
        <v>3253.71</v>
      </c>
      <c r="C204" s="9">
        <f>FEBRERO!$I$22</f>
        <v>3020.51</v>
      </c>
      <c r="D204" s="9">
        <f>MARZO!$I$22</f>
        <v>3936.59</v>
      </c>
      <c r="E204" s="9">
        <f>ABRIL!$I$22</f>
        <v>3616.08</v>
      </c>
      <c r="F204" s="9">
        <f>MAYO!$I$22</f>
        <v>4102.28</v>
      </c>
      <c r="G204" s="9">
        <f>JUNIO!$I$22</f>
        <v>0</v>
      </c>
      <c r="H204" s="9">
        <f>JULIO!$I$22</f>
        <v>0</v>
      </c>
      <c r="I204" s="9">
        <f>AGOSTO!$I$22</f>
        <v>0</v>
      </c>
      <c r="J204" s="9">
        <f>SEPTIEMBRE!$I$22</f>
        <v>0</v>
      </c>
      <c r="K204" s="9">
        <f>OCTUBRE!$I$22</f>
        <v>0</v>
      </c>
      <c r="L204" s="9">
        <f>NOVIEMBRE!$I$22</f>
        <v>0</v>
      </c>
      <c r="M204" s="9">
        <f>DICIEMBRE!$I$22</f>
        <v>0</v>
      </c>
      <c r="N204" s="9">
        <f>SUM(B204:M204)</f>
        <v>17929.170000000002</v>
      </c>
      <c r="O204" s="65">
        <v>3392.1</v>
      </c>
      <c r="P204" s="65">
        <v>3363.86</v>
      </c>
      <c r="Q204" s="65">
        <v>3135.76</v>
      </c>
      <c r="R204" s="65">
        <v>2926.93</v>
      </c>
      <c r="S204" s="65">
        <v>2796.28</v>
      </c>
      <c r="T204" s="65">
        <v>3220.59</v>
      </c>
      <c r="U204" s="65">
        <v>2931.3</v>
      </c>
      <c r="V204" s="65">
        <v>2715.55</v>
      </c>
      <c r="W204" s="65">
        <v>1053.99</v>
      </c>
      <c r="X204" s="65">
        <v>3848.69</v>
      </c>
      <c r="Y204" s="65">
        <v>3831.19</v>
      </c>
      <c r="Z204" s="65">
        <v>3399.8</v>
      </c>
      <c r="AA204" s="65">
        <v>36616.040000000008</v>
      </c>
      <c r="AB204" s="9"/>
    </row>
    <row r="205" spans="1:29" s="9" customFormat="1" ht="16.5" hidden="1" customHeight="1" x14ac:dyDescent="0.2">
      <c r="A205" s="13" t="s">
        <v>96</v>
      </c>
      <c r="B205" s="9">
        <f>ENERO!$H$22</f>
        <v>748</v>
      </c>
      <c r="C205" s="9">
        <f>FEBRERO!$H$22</f>
        <v>694</v>
      </c>
      <c r="D205" s="9">
        <f>MARZO!$H$22</f>
        <v>707</v>
      </c>
      <c r="E205" s="9">
        <f>ABRIL!$H$22</f>
        <v>633</v>
      </c>
      <c r="F205" s="9">
        <f>MAYO!$H$22</f>
        <v>732</v>
      </c>
      <c r="G205" s="9">
        <f>JUNIO!$H$22</f>
        <v>0</v>
      </c>
      <c r="H205" s="9">
        <f>JULIO!$H$22</f>
        <v>0</v>
      </c>
      <c r="I205" s="9">
        <f>AGOSTO!$H$22</f>
        <v>0</v>
      </c>
      <c r="J205" s="9">
        <f>SEPTIEMBRE!$H$21</f>
        <v>0</v>
      </c>
      <c r="K205" s="9">
        <f>OCTUBRE!$H$22</f>
        <v>0</v>
      </c>
      <c r="L205" s="9">
        <f>NOVIEMBRE!$H$22</f>
        <v>0</v>
      </c>
      <c r="M205" s="9">
        <f>DICIEMBRE!$H$22</f>
        <v>0</v>
      </c>
      <c r="N205" s="9">
        <f>SUM(B205:M205)</f>
        <v>3514</v>
      </c>
      <c r="O205" s="65">
        <v>709</v>
      </c>
      <c r="P205" s="65">
        <v>713</v>
      </c>
      <c r="Q205" s="65">
        <v>661</v>
      </c>
      <c r="R205" s="65">
        <v>614</v>
      </c>
      <c r="S205" s="65">
        <v>598</v>
      </c>
      <c r="T205" s="65">
        <v>763</v>
      </c>
      <c r="U205" s="65">
        <v>694</v>
      </c>
      <c r="V205" s="65">
        <v>657</v>
      </c>
      <c r="W205" s="65">
        <v>24</v>
      </c>
      <c r="X205" s="65">
        <v>810</v>
      </c>
      <c r="Y205" s="65">
        <v>797</v>
      </c>
      <c r="Z205" s="65">
        <v>739</v>
      </c>
      <c r="AA205" s="65">
        <v>7779</v>
      </c>
    </row>
    <row r="206" spans="1:29" s="12" customFormat="1" ht="16.5" hidden="1" customHeight="1" x14ac:dyDescent="0.2">
      <c r="A206" s="11" t="s">
        <v>1</v>
      </c>
      <c r="B206" s="9">
        <f>ENERO!$E$22</f>
        <v>352.83</v>
      </c>
      <c r="C206" s="9">
        <f>FEBRERO!$E$22</f>
        <v>402.79</v>
      </c>
      <c r="D206" s="9">
        <f>MARZO!$E$22</f>
        <v>402.92</v>
      </c>
      <c r="E206" s="9">
        <f>ABRIL!$E$22</f>
        <v>349.04</v>
      </c>
      <c r="F206" s="9">
        <f>MAYO!$E$22</f>
        <v>349.18</v>
      </c>
      <c r="G206" s="9">
        <f>JUNIO!$E$22</f>
        <v>0</v>
      </c>
      <c r="H206" s="9">
        <f>JULIO!$E$22</f>
        <v>0</v>
      </c>
      <c r="I206" s="9">
        <f>AGOSTO!$E$22</f>
        <v>0</v>
      </c>
      <c r="J206" s="9">
        <f>SEPTIEMBRE!$E$22</f>
        <v>0</v>
      </c>
      <c r="K206" s="9">
        <f>OCTUBRE!$E$22</f>
        <v>0</v>
      </c>
      <c r="L206" s="9">
        <f>NOVIEMBRE!$E$22</f>
        <v>0</v>
      </c>
      <c r="M206" s="9">
        <f>DICIEMBRE!$E$22</f>
        <v>0</v>
      </c>
      <c r="N206" s="9">
        <f>SUM(B206:M206)</f>
        <v>1856.76</v>
      </c>
      <c r="O206" s="65">
        <v>402.09</v>
      </c>
      <c r="P206" s="65">
        <v>534.87</v>
      </c>
      <c r="Q206" s="65">
        <v>445.12</v>
      </c>
      <c r="R206" s="65">
        <v>270.14</v>
      </c>
      <c r="S206" s="65">
        <v>537.82000000000005</v>
      </c>
      <c r="T206" s="65">
        <v>607.38</v>
      </c>
      <c r="U206" s="65">
        <v>288.62</v>
      </c>
      <c r="V206" s="65">
        <v>379.56</v>
      </c>
      <c r="W206" s="65">
        <v>473.53</v>
      </c>
      <c r="X206" s="65">
        <v>361.02</v>
      </c>
      <c r="Y206" s="65">
        <v>192.11</v>
      </c>
      <c r="Z206" s="65">
        <v>473.14</v>
      </c>
      <c r="AA206" s="65">
        <v>4965.3999999999996</v>
      </c>
      <c r="AB206" s="9"/>
    </row>
    <row r="207" spans="1:29" s="12" customFormat="1" ht="16.5" customHeight="1" x14ac:dyDescent="0.2">
      <c r="A207" s="11" t="s">
        <v>53</v>
      </c>
      <c r="B207" s="46">
        <f>IFERROR(+B204/(B202/(30.4166666666667)),"")</f>
        <v>164.83787621379454</v>
      </c>
      <c r="C207" s="46">
        <f t="shared" ref="C207:N207" si="38">IFERROR(+C204/(C202/(30.4166666666667)),"")</f>
        <v>142.61253272691539</v>
      </c>
      <c r="D207" s="46">
        <f t="shared" si="38"/>
        <v>176.19144753944798</v>
      </c>
      <c r="E207" s="46">
        <f t="shared" si="38"/>
        <v>196.9824668230745</v>
      </c>
      <c r="F207" s="46">
        <f t="shared" si="38"/>
        <v>224.66273556595871</v>
      </c>
      <c r="G207" s="46" t="str">
        <f t="shared" si="38"/>
        <v/>
      </c>
      <c r="H207" s="46" t="str">
        <f t="shared" si="38"/>
        <v/>
      </c>
      <c r="I207" s="46" t="str">
        <f t="shared" si="38"/>
        <v/>
      </c>
      <c r="J207" s="46" t="str">
        <f t="shared" si="38"/>
        <v/>
      </c>
      <c r="K207" s="46" t="str">
        <f t="shared" si="38"/>
        <v/>
      </c>
      <c r="L207" s="46" t="str">
        <f t="shared" si="38"/>
        <v/>
      </c>
      <c r="M207" s="46" t="str">
        <f t="shared" si="38"/>
        <v/>
      </c>
      <c r="N207" s="46">
        <f t="shared" si="38"/>
        <v>179.50986596312688</v>
      </c>
      <c r="O207" s="66">
        <v>160.04525571222504</v>
      </c>
      <c r="P207" s="66">
        <v>121.45796979301463</v>
      </c>
      <c r="Q207" s="66">
        <v>132.18860585229757</v>
      </c>
      <c r="R207" s="66">
        <v>204.17735973824452</v>
      </c>
      <c r="S207" s="66">
        <v>105.76953847174218</v>
      </c>
      <c r="T207" s="66">
        <v>106.58790326968077</v>
      </c>
      <c r="U207" s="66">
        <v>177.45830264912544</v>
      </c>
      <c r="V207" s="66">
        <v>128.76559593219648</v>
      </c>
      <c r="W207" s="66">
        <v>43.304646026664557</v>
      </c>
      <c r="X207" s="66">
        <v>209.27886878690933</v>
      </c>
      <c r="Y207" s="66">
        <v>368.51568264710261</v>
      </c>
      <c r="Z207" s="66">
        <v>143.81556683587158</v>
      </c>
      <c r="AA207" s="66">
        <v>141.93746697116933</v>
      </c>
      <c r="AB207" s="9"/>
    </row>
    <row r="208" spans="1:29" s="12" customFormat="1" ht="15" customHeight="1" x14ac:dyDescent="0.2">
      <c r="A208" s="11" t="s">
        <v>48</v>
      </c>
      <c r="B208" s="47">
        <f>IFERROR((B202-B206)*100/B202,"")</f>
        <v>41.233198421026337</v>
      </c>
      <c r="C208" s="47">
        <f t="shared" ref="C208:N208" si="39">IFERROR((C202-C206)*100/C202,"")</f>
        <v>37.47632796249728</v>
      </c>
      <c r="D208" s="47">
        <f t="shared" si="39"/>
        <v>40.711311231772093</v>
      </c>
      <c r="E208" s="47">
        <f t="shared" si="39"/>
        <v>37.489478302917419</v>
      </c>
      <c r="F208" s="47">
        <f t="shared" si="39"/>
        <v>37.129996398991715</v>
      </c>
      <c r="G208" s="47" t="str">
        <f t="shared" si="39"/>
        <v/>
      </c>
      <c r="H208" s="47" t="str">
        <f t="shared" si="39"/>
        <v/>
      </c>
      <c r="I208" s="47" t="str">
        <f t="shared" si="39"/>
        <v/>
      </c>
      <c r="J208" s="47" t="str">
        <f t="shared" si="39"/>
        <v/>
      </c>
      <c r="K208" s="47" t="str">
        <f t="shared" si="39"/>
        <v/>
      </c>
      <c r="L208" s="47" t="str">
        <f t="shared" si="39"/>
        <v/>
      </c>
      <c r="M208" s="47" t="str">
        <f t="shared" si="39"/>
        <v/>
      </c>
      <c r="N208" s="47">
        <f t="shared" si="39"/>
        <v>38.881555775731826</v>
      </c>
      <c r="O208" s="67">
        <v>37.628554143980644</v>
      </c>
      <c r="P208" s="67">
        <v>36.507163970038341</v>
      </c>
      <c r="Q208" s="67">
        <v>38.309726418493774</v>
      </c>
      <c r="R208" s="67">
        <v>38.045547324725362</v>
      </c>
      <c r="S208" s="67">
        <v>33.118611187106715</v>
      </c>
      <c r="T208" s="67">
        <v>33.912191937326583</v>
      </c>
      <c r="U208" s="67">
        <v>42.555181816372432</v>
      </c>
      <c r="V208" s="67">
        <v>40.828734449536995</v>
      </c>
      <c r="W208" s="67">
        <v>36.036255082330371</v>
      </c>
      <c r="X208" s="67">
        <v>35.459534833830922</v>
      </c>
      <c r="Y208" s="67">
        <v>39.24799190437038</v>
      </c>
      <c r="Z208" s="67">
        <v>34.199290730825389</v>
      </c>
      <c r="AA208" s="67">
        <v>36.719733696289389</v>
      </c>
      <c r="AB208" s="9"/>
    </row>
    <row r="209" spans="1:29" s="12" customFormat="1" ht="16.5" hidden="1" customHeight="1" x14ac:dyDescent="0.2">
      <c r="A209" s="11" t="s">
        <v>49</v>
      </c>
      <c r="B209" s="14" t="e">
        <f>(SUM($B203:B203)/+SUM(#REF!)-1)</f>
        <v>#REF!</v>
      </c>
      <c r="C209" s="14" t="e">
        <f>(SUM($B203:C203)/+SUM(#REF!)-1)</f>
        <v>#REF!</v>
      </c>
      <c r="D209" s="14" t="e">
        <f>(SUM($B203:D203)/+SUM(#REF!)-1)</f>
        <v>#REF!</v>
      </c>
      <c r="E209" s="14" t="e">
        <f>(SUM($B203:E203)/+SUM(#REF!)-1)</f>
        <v>#REF!</v>
      </c>
      <c r="F209" s="14" t="e">
        <f>(SUM($B203:F203)/+SUM(#REF!)-1)</f>
        <v>#REF!</v>
      </c>
      <c r="G209" s="14" t="e">
        <f>(SUM($B203:G203)/+SUM(#REF!)-1)</f>
        <v>#REF!</v>
      </c>
      <c r="H209" s="14" t="e">
        <f>(SUM($B203:H203)/+SUM(#REF!)-1)</f>
        <v>#REF!</v>
      </c>
      <c r="I209" s="14" t="e">
        <f>(SUM($B203:I203)/+SUM(#REF!)-1)</f>
        <v>#REF!</v>
      </c>
      <c r="J209" s="14" t="e">
        <f>(SUM($B203:J203)/+SUM(#REF!)-1)</f>
        <v>#REF!</v>
      </c>
      <c r="K209" s="14" t="e">
        <f>(SUM($B203:K203)/+SUM(#REF!)-1)</f>
        <v>#REF!</v>
      </c>
      <c r="L209" s="14" t="e">
        <f>(SUM($B203:L203)/+SUM(#REF!)-1)</f>
        <v>#REF!</v>
      </c>
      <c r="M209" s="14" t="e">
        <f>(SUM($B203:M203)/+SUM(#REF!)-1)</f>
        <v>#REF!</v>
      </c>
      <c r="N209" s="14"/>
      <c r="O209" s="68" t="e">
        <v>#REF!</v>
      </c>
      <c r="P209" s="68" t="e">
        <v>#REF!</v>
      </c>
      <c r="Q209" s="68" t="e">
        <v>#REF!</v>
      </c>
      <c r="R209" s="68" t="e">
        <v>#REF!</v>
      </c>
      <c r="S209" s="68" t="e">
        <v>#REF!</v>
      </c>
      <c r="T209" s="68" t="e">
        <v>#REF!</v>
      </c>
      <c r="U209" s="68" t="e">
        <v>#REF!</v>
      </c>
      <c r="V209" s="68" t="e">
        <v>#REF!</v>
      </c>
      <c r="W209" s="68" t="e">
        <v>#REF!</v>
      </c>
      <c r="X209" s="68" t="e">
        <v>#REF!</v>
      </c>
      <c r="Y209" s="68" t="e">
        <v>#REF!</v>
      </c>
      <c r="Z209" s="68" t="e">
        <v>#REF!</v>
      </c>
      <c r="AA209" s="68"/>
      <c r="AB209" s="9"/>
    </row>
    <row r="210" spans="1:29" s="12" customFormat="1" ht="16.5" hidden="1" customHeight="1" x14ac:dyDescent="0.2">
      <c r="A210" s="11" t="s">
        <v>50</v>
      </c>
      <c r="B210" s="14" t="e">
        <f>(SUM($B202:B202)/+SUM(#REF!)-1)</f>
        <v>#REF!</v>
      </c>
      <c r="C210" s="14" t="e">
        <f>(SUM($B202:C202)/+SUM(#REF!)-1)</f>
        <v>#REF!</v>
      </c>
      <c r="D210" s="14" t="e">
        <f>(SUM($B202:D202)/+SUM(#REF!)-1)</f>
        <v>#REF!</v>
      </c>
      <c r="E210" s="14" t="e">
        <f>(SUM($B202:E202)/+SUM(#REF!)-1)</f>
        <v>#REF!</v>
      </c>
      <c r="F210" s="14" t="e">
        <f>(SUM($B202:F202)/+SUM(#REF!)-1)</f>
        <v>#REF!</v>
      </c>
      <c r="G210" s="14" t="e">
        <f>(SUM($B202:G202)/+SUM(#REF!)-1)</f>
        <v>#REF!</v>
      </c>
      <c r="H210" s="14" t="e">
        <f>(SUM($B202:H202)/+SUM(#REF!)-1)</f>
        <v>#REF!</v>
      </c>
      <c r="I210" s="14" t="e">
        <f>(SUM($B202:I202)/+SUM(#REF!)-1)</f>
        <v>#REF!</v>
      </c>
      <c r="J210" s="14" t="e">
        <f>(SUM($B202:J202)/+SUM(#REF!)-1)</f>
        <v>#REF!</v>
      </c>
      <c r="K210" s="14" t="e">
        <f>(SUM($B202:K202)/+SUM(#REF!)-1)</f>
        <v>#REF!</v>
      </c>
      <c r="L210" s="14" t="e">
        <f>(SUM($B202:L202)/+SUM(#REF!)-1)</f>
        <v>#REF!</v>
      </c>
      <c r="M210" s="14" t="e">
        <f>(SUM($B202:M202)/+SUM(#REF!)-1)</f>
        <v>#REF!</v>
      </c>
      <c r="N210" s="14"/>
      <c r="O210" s="68" t="e">
        <v>#REF!</v>
      </c>
      <c r="P210" s="68" t="e">
        <v>#REF!</v>
      </c>
      <c r="Q210" s="68" t="e">
        <v>#REF!</v>
      </c>
      <c r="R210" s="68" t="e">
        <v>#REF!</v>
      </c>
      <c r="S210" s="68" t="e">
        <v>#REF!</v>
      </c>
      <c r="T210" s="68" t="e">
        <v>#REF!</v>
      </c>
      <c r="U210" s="68" t="e">
        <v>#REF!</v>
      </c>
      <c r="V210" s="68" t="e">
        <v>#REF!</v>
      </c>
      <c r="W210" s="68" t="e">
        <v>#REF!</v>
      </c>
      <c r="X210" s="68" t="e">
        <v>#REF!</v>
      </c>
      <c r="Y210" s="68" t="e">
        <v>#REF!</v>
      </c>
      <c r="Z210" s="68" t="e">
        <v>#REF!</v>
      </c>
      <c r="AA210" s="68"/>
      <c r="AB210" s="9"/>
    </row>
    <row r="211" spans="1:29" s="5" customFormat="1" ht="21.75" customHeight="1" x14ac:dyDescent="0.2">
      <c r="A211" s="10" t="s">
        <v>36</v>
      </c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9"/>
    </row>
    <row r="212" spans="1:29" s="12" customFormat="1" ht="16.5" customHeight="1" x14ac:dyDescent="0.2">
      <c r="A212" s="11" t="s">
        <v>3</v>
      </c>
      <c r="B212" s="9">
        <f>ENERO!$D$23</f>
        <v>268.3</v>
      </c>
      <c r="C212" s="9">
        <f>FEBRERO!$D$23</f>
        <v>219.6</v>
      </c>
      <c r="D212" s="9">
        <f>MARZO!$D$23</f>
        <v>163.88</v>
      </c>
      <c r="E212" s="9">
        <f>ABRIL!$D$23</f>
        <v>335.05</v>
      </c>
      <c r="F212" s="9">
        <f>MAYO!$D$23</f>
        <v>307.27</v>
      </c>
      <c r="G212" s="9">
        <f>JUNIO!$D$23</f>
        <v>0</v>
      </c>
      <c r="H212" s="9">
        <f>JULIO!$D$23</f>
        <v>0</v>
      </c>
      <c r="I212" s="9">
        <f>AGOSTO!$D$23</f>
        <v>0</v>
      </c>
      <c r="J212" s="9">
        <f>SEPTIEMBRE!$D$23</f>
        <v>0</v>
      </c>
      <c r="K212" s="9">
        <f>OCTUBRE!$D$23</f>
        <v>0</v>
      </c>
      <c r="L212" s="9">
        <f>NOVIEMBRE!$D$23</f>
        <v>0</v>
      </c>
      <c r="M212" s="9">
        <f>DICIEMBRE!$D$23</f>
        <v>0</v>
      </c>
      <c r="N212" s="9">
        <f>SUM(B212:M212)</f>
        <v>1294.0999999999999</v>
      </c>
      <c r="O212" s="65">
        <v>141.27000000000001</v>
      </c>
      <c r="P212" s="65">
        <v>257.39999999999998</v>
      </c>
      <c r="Q212" s="65">
        <v>307.14999999999998</v>
      </c>
      <c r="R212" s="65">
        <v>202.23</v>
      </c>
      <c r="S212" s="65">
        <v>329.39</v>
      </c>
      <c r="T212" s="65">
        <v>231</v>
      </c>
      <c r="U212" s="65">
        <v>228.9</v>
      </c>
      <c r="V212" s="65">
        <v>247.35</v>
      </c>
      <c r="W212" s="65">
        <v>273.7</v>
      </c>
      <c r="X212" s="65">
        <v>241.85</v>
      </c>
      <c r="Y212" s="65">
        <v>171.7</v>
      </c>
      <c r="Z212" s="65">
        <v>285.82</v>
      </c>
      <c r="AA212" s="65">
        <v>2917.7599999999998</v>
      </c>
      <c r="AB212" s="9"/>
      <c r="AC212" s="9"/>
    </row>
    <row r="213" spans="1:29" s="12" customFormat="1" ht="16.5" customHeight="1" x14ac:dyDescent="0.2">
      <c r="A213" s="12" t="s">
        <v>4</v>
      </c>
      <c r="B213" s="9">
        <f>ENERO!$C$23</f>
        <v>24</v>
      </c>
      <c r="C213" s="9">
        <f>FEBRERO!$C$23</f>
        <v>22</v>
      </c>
      <c r="D213" s="9">
        <f>MARZO!$C$23</f>
        <v>16</v>
      </c>
      <c r="E213" s="9">
        <f>ABRIL!$C$23</f>
        <v>30</v>
      </c>
      <c r="F213" s="9">
        <f>MAYO!$C$23</f>
        <v>27</v>
      </c>
      <c r="G213" s="9">
        <f>JUNIO!$C$23</f>
        <v>0</v>
      </c>
      <c r="H213" s="9">
        <f>JULIO!$C$23</f>
        <v>0</v>
      </c>
      <c r="I213" s="9">
        <f>AGOSTO!$C$23</f>
        <v>0</v>
      </c>
      <c r="J213" s="9">
        <f>SEPTIEMBRE!$C$23</f>
        <v>0</v>
      </c>
      <c r="K213" s="9">
        <f>OCTUBRE!$C$23</f>
        <v>0</v>
      </c>
      <c r="L213" s="9">
        <f>NOVIEMBRE!$C$23</f>
        <v>0</v>
      </c>
      <c r="M213" s="9">
        <f>DICIEMBRE!$C$23</f>
        <v>0</v>
      </c>
      <c r="N213" s="9">
        <f>SUM(B213:M213)</f>
        <v>119</v>
      </c>
      <c r="O213" s="65">
        <v>10</v>
      </c>
      <c r="P213" s="65">
        <v>22</v>
      </c>
      <c r="Q213" s="65">
        <v>31</v>
      </c>
      <c r="R213" s="65">
        <v>20</v>
      </c>
      <c r="S213" s="65">
        <v>27</v>
      </c>
      <c r="T213" s="65">
        <v>20</v>
      </c>
      <c r="U213" s="65">
        <v>21</v>
      </c>
      <c r="V213" s="65">
        <v>28</v>
      </c>
      <c r="W213" s="65">
        <v>25</v>
      </c>
      <c r="X213" s="65">
        <v>23</v>
      </c>
      <c r="Y213" s="65">
        <v>19</v>
      </c>
      <c r="Z213" s="65">
        <v>30</v>
      </c>
      <c r="AA213" s="65">
        <v>276</v>
      </c>
      <c r="AB213" s="9"/>
      <c r="AC213" s="9"/>
    </row>
    <row r="214" spans="1:29" s="12" customFormat="1" ht="16.5" customHeight="1" x14ac:dyDescent="0.2">
      <c r="A214" s="11" t="s">
        <v>51</v>
      </c>
      <c r="B214" s="9">
        <f>ENERO!$I$23</f>
        <v>3279.5</v>
      </c>
      <c r="C214" s="9">
        <f>FEBRERO!$I$23</f>
        <v>3107.7</v>
      </c>
      <c r="D214" s="9">
        <f>MARZO!$I$23</f>
        <v>2939.55</v>
      </c>
      <c r="E214" s="9">
        <f>ABRIL!$I$23</f>
        <v>3234.65</v>
      </c>
      <c r="F214" s="9">
        <f>MAYO!$I$23</f>
        <v>3386.7</v>
      </c>
      <c r="G214" s="9">
        <f>JUNIO!$I$23</f>
        <v>0</v>
      </c>
      <c r="H214" s="9">
        <f>JULIO!$I$23</f>
        <v>0</v>
      </c>
      <c r="I214" s="9">
        <f>AGOSTO!$I$23</f>
        <v>0</v>
      </c>
      <c r="J214" s="9">
        <f>SEPTIEMBRE!$I$23</f>
        <v>0</v>
      </c>
      <c r="K214" s="9">
        <f>OCTUBRE!$I$23</f>
        <v>0</v>
      </c>
      <c r="L214" s="9">
        <f>NOVIEMBRE!$I$23</f>
        <v>0</v>
      </c>
      <c r="M214" s="9">
        <f>DICIEMBRE!$I$23</f>
        <v>0</v>
      </c>
      <c r="N214" s="9">
        <f>SUM(B214:M214)</f>
        <v>15948.099999999999</v>
      </c>
      <c r="O214" s="65">
        <v>1592.95</v>
      </c>
      <c r="P214" s="65">
        <v>1503.2</v>
      </c>
      <c r="Q214" s="65">
        <v>1623.65</v>
      </c>
      <c r="R214" s="65">
        <v>1607.35</v>
      </c>
      <c r="S214" s="65">
        <v>1515.4</v>
      </c>
      <c r="T214" s="65">
        <v>1847.6</v>
      </c>
      <c r="U214" s="65">
        <v>1682.1</v>
      </c>
      <c r="V214" s="65">
        <v>1529.7</v>
      </c>
      <c r="W214" s="65">
        <v>3638.75</v>
      </c>
      <c r="X214" s="65">
        <v>646.65</v>
      </c>
      <c r="Y214" s="65">
        <v>2917.75</v>
      </c>
      <c r="Z214" s="65">
        <v>2786</v>
      </c>
      <c r="AA214" s="65">
        <v>22891.100000000002</v>
      </c>
      <c r="AB214" s="9"/>
    </row>
    <row r="215" spans="1:29" s="9" customFormat="1" ht="16.5" hidden="1" customHeight="1" x14ac:dyDescent="0.2">
      <c r="A215" s="13" t="s">
        <v>96</v>
      </c>
      <c r="B215" s="9">
        <f>ENERO!$H$23</f>
        <v>312</v>
      </c>
      <c r="C215" s="9">
        <f>FEBRERO!$H$23</f>
        <v>293</v>
      </c>
      <c r="D215" s="9">
        <f>MARZO!$H$23</f>
        <v>274</v>
      </c>
      <c r="E215" s="9">
        <f>ABRIL!$H$23</f>
        <v>284</v>
      </c>
      <c r="F215" s="9">
        <f>MAYO!$H$23</f>
        <v>310</v>
      </c>
      <c r="G215" s="9">
        <f>JUNIO!$H$23</f>
        <v>0</v>
      </c>
      <c r="H215" s="9">
        <f>JULIO!$H$23</f>
        <v>0</v>
      </c>
      <c r="I215" s="9">
        <f>AGOSTO!$H$23</f>
        <v>0</v>
      </c>
      <c r="J215" s="9">
        <f>SEPTIEMBRE!$H$22</f>
        <v>0</v>
      </c>
      <c r="K215" s="9">
        <f>OCTUBRE!$H$23</f>
        <v>0</v>
      </c>
      <c r="L215" s="9">
        <f>NOVIEMBRE!$H$23</f>
        <v>0</v>
      </c>
      <c r="M215" s="9">
        <f>DICIEMBRE!$H$23</f>
        <v>0</v>
      </c>
      <c r="N215" s="9">
        <f>SUM(B215:M215)</f>
        <v>1473</v>
      </c>
      <c r="O215" s="65">
        <v>124</v>
      </c>
      <c r="P215" s="65">
        <v>122</v>
      </c>
      <c r="Q215" s="65">
        <v>118</v>
      </c>
      <c r="R215" s="65">
        <v>110</v>
      </c>
      <c r="S215" s="65">
        <v>102</v>
      </c>
      <c r="T215" s="65">
        <v>149</v>
      </c>
      <c r="U215" s="65">
        <v>135</v>
      </c>
      <c r="V215" s="65">
        <v>117</v>
      </c>
      <c r="W215" s="65">
        <v>728</v>
      </c>
      <c r="X215" s="65">
        <v>69</v>
      </c>
      <c r="Y215" s="65">
        <v>265</v>
      </c>
      <c r="Z215" s="65">
        <v>248</v>
      </c>
      <c r="AA215" s="65">
        <v>2287</v>
      </c>
    </row>
    <row r="216" spans="1:29" s="12" customFormat="1" ht="16.5" hidden="1" customHeight="1" x14ac:dyDescent="0.2">
      <c r="A216" s="11" t="s">
        <v>1</v>
      </c>
      <c r="B216" s="9">
        <f>ENERO!$E$23</f>
        <v>176.29</v>
      </c>
      <c r="C216" s="9">
        <f>FEBRERO!$E$23</f>
        <v>135.96</v>
      </c>
      <c r="D216" s="9">
        <f>MARZO!$E$23</f>
        <v>97.74</v>
      </c>
      <c r="E216" s="9">
        <f>ABRIL!$E$23</f>
        <v>216.23</v>
      </c>
      <c r="F216" s="9">
        <f>MAYO!$E$23</f>
        <v>179.39</v>
      </c>
      <c r="G216" s="9">
        <f>JUNIO!$E$23</f>
        <v>0</v>
      </c>
      <c r="H216" s="9">
        <f>JULIO!$E$23</f>
        <v>0</v>
      </c>
      <c r="I216" s="9">
        <f>AGOSTO!$E$23</f>
        <v>0</v>
      </c>
      <c r="J216" s="9">
        <f>SEPTIEMBRE!$E$23</f>
        <v>0</v>
      </c>
      <c r="K216" s="9">
        <f>OCTUBRE!$E$23</f>
        <v>0</v>
      </c>
      <c r="L216" s="9">
        <f>NOVIEMBRE!$E$23</f>
        <v>0</v>
      </c>
      <c r="M216" s="9">
        <f>DICIEMBRE!$E$23</f>
        <v>0</v>
      </c>
      <c r="N216" s="9">
        <f>SUM(B216:M216)</f>
        <v>805.61</v>
      </c>
      <c r="O216" s="65">
        <v>97.69</v>
      </c>
      <c r="P216" s="65">
        <v>166.41</v>
      </c>
      <c r="Q216" s="65">
        <v>213.07</v>
      </c>
      <c r="R216" s="65">
        <v>128.88</v>
      </c>
      <c r="S216" s="65">
        <v>227.27</v>
      </c>
      <c r="T216" s="65">
        <v>148.27000000000001</v>
      </c>
      <c r="U216" s="65">
        <v>148.52000000000001</v>
      </c>
      <c r="V216" s="65">
        <v>154.63999999999999</v>
      </c>
      <c r="W216" s="65">
        <v>174.21</v>
      </c>
      <c r="X216" s="65">
        <v>162.51</v>
      </c>
      <c r="Y216" s="65">
        <v>132.22</v>
      </c>
      <c r="Z216" s="65">
        <v>197.8</v>
      </c>
      <c r="AA216" s="65">
        <v>1951.49</v>
      </c>
      <c r="AB216" s="9"/>
    </row>
    <row r="217" spans="1:29" s="12" customFormat="1" ht="16.5" customHeight="1" x14ac:dyDescent="0.2">
      <c r="A217" s="11" t="s">
        <v>53</v>
      </c>
      <c r="B217" s="46">
        <f>IFERROR(+B214/(B212/(30.4166666666667)),"")</f>
        <v>371.79075040377722</v>
      </c>
      <c r="C217" s="46">
        <f t="shared" ref="C217:N217" si="40">IFERROR(+C214/(C212/(30.4166666666667)),"")</f>
        <v>430.44569672131195</v>
      </c>
      <c r="D217" s="46">
        <f t="shared" si="40"/>
        <v>545.59014217720346</v>
      </c>
      <c r="E217" s="46">
        <f t="shared" si="40"/>
        <v>293.64951748495281</v>
      </c>
      <c r="F217" s="46">
        <f t="shared" si="40"/>
        <v>335.24953623848774</v>
      </c>
      <c r="G217" s="46" t="str">
        <f t="shared" si="40"/>
        <v/>
      </c>
      <c r="H217" s="46" t="str">
        <f t="shared" si="40"/>
        <v/>
      </c>
      <c r="I217" s="46" t="str">
        <f t="shared" si="40"/>
        <v/>
      </c>
      <c r="J217" s="46" t="str">
        <f t="shared" si="40"/>
        <v/>
      </c>
      <c r="K217" s="46" t="str">
        <f t="shared" si="40"/>
        <v/>
      </c>
      <c r="L217" s="46" t="str">
        <f t="shared" si="40"/>
        <v/>
      </c>
      <c r="M217" s="46" t="str">
        <f t="shared" si="40"/>
        <v/>
      </c>
      <c r="N217" s="46">
        <f t="shared" si="40"/>
        <v>374.84587100430201</v>
      </c>
      <c r="O217" s="66">
        <v>342.9760682853169</v>
      </c>
      <c r="P217" s="66">
        <v>177.63144263144287</v>
      </c>
      <c r="Q217" s="66">
        <v>160.78795648163242</v>
      </c>
      <c r="R217" s="66">
        <v>241.75557121429421</v>
      </c>
      <c r="S217" s="66">
        <v>139.9356892032749</v>
      </c>
      <c r="T217" s="66">
        <v>243.28066378066404</v>
      </c>
      <c r="U217" s="66">
        <v>223.5206422018351</v>
      </c>
      <c r="V217" s="66">
        <v>188.10743885182961</v>
      </c>
      <c r="W217" s="66">
        <v>404.37941480940248</v>
      </c>
      <c r="X217" s="66">
        <v>81.327010543725535</v>
      </c>
      <c r="Y217" s="66">
        <v>516.87961075519377</v>
      </c>
      <c r="Z217" s="66">
        <v>296.48321787605283</v>
      </c>
      <c r="AA217" s="66">
        <v>238.63201851191812</v>
      </c>
      <c r="AB217" s="9"/>
    </row>
    <row r="218" spans="1:29" s="12" customFormat="1" ht="15" customHeight="1" x14ac:dyDescent="0.2">
      <c r="A218" s="11" t="s">
        <v>48</v>
      </c>
      <c r="B218" s="47">
        <f>IFERROR((B212-B216)*100/B212,"")</f>
        <v>34.293701080879615</v>
      </c>
      <c r="C218" s="47">
        <f t="shared" ref="C218:N218" si="41">IFERROR((C212-C216)*100/C212,"")</f>
        <v>38.08743169398906</v>
      </c>
      <c r="D218" s="47">
        <f t="shared" si="41"/>
        <v>40.358799121308273</v>
      </c>
      <c r="E218" s="47">
        <f t="shared" si="41"/>
        <v>35.463363677063128</v>
      </c>
      <c r="F218" s="47">
        <f t="shared" si="41"/>
        <v>41.618120870895304</v>
      </c>
      <c r="G218" s="47" t="str">
        <f t="shared" si="41"/>
        <v/>
      </c>
      <c r="H218" s="47" t="str">
        <f t="shared" si="41"/>
        <v/>
      </c>
      <c r="I218" s="47" t="str">
        <f t="shared" si="41"/>
        <v/>
      </c>
      <c r="J218" s="47" t="str">
        <f t="shared" si="41"/>
        <v/>
      </c>
      <c r="K218" s="47" t="str">
        <f t="shared" si="41"/>
        <v/>
      </c>
      <c r="L218" s="47" t="str">
        <f t="shared" si="41"/>
        <v/>
      </c>
      <c r="M218" s="47" t="str">
        <f t="shared" si="41"/>
        <v/>
      </c>
      <c r="N218" s="47">
        <f t="shared" si="41"/>
        <v>37.747469283672046</v>
      </c>
      <c r="O218" s="67">
        <v>30.848729383450134</v>
      </c>
      <c r="P218" s="67">
        <v>35.349650349650346</v>
      </c>
      <c r="Q218" s="67">
        <v>30.629985349177922</v>
      </c>
      <c r="R218" s="67">
        <v>36.270582999554961</v>
      </c>
      <c r="S218" s="67">
        <v>31.002762682534378</v>
      </c>
      <c r="T218" s="67">
        <v>35.813852813852805</v>
      </c>
      <c r="U218" s="67">
        <v>35.115771079073831</v>
      </c>
      <c r="V218" s="67">
        <v>37.481301799070145</v>
      </c>
      <c r="W218" s="67">
        <v>36.350018268176832</v>
      </c>
      <c r="X218" s="67">
        <v>32.805457928468059</v>
      </c>
      <c r="Y218" s="67">
        <v>22.993593476994754</v>
      </c>
      <c r="Z218" s="67">
        <v>30.795605625918405</v>
      </c>
      <c r="AA218" s="67">
        <v>33.116843057688079</v>
      </c>
      <c r="AB218" s="9"/>
    </row>
    <row r="219" spans="1:29" s="12" customFormat="1" ht="16.5" hidden="1" customHeight="1" x14ac:dyDescent="0.2">
      <c r="A219" s="11" t="s">
        <v>49</v>
      </c>
      <c r="B219" s="14" t="e">
        <f>(SUM($B213:B213)/+SUM(#REF!)-1)</f>
        <v>#REF!</v>
      </c>
      <c r="C219" s="14" t="e">
        <f>(SUM($B213:C213)/+SUM(#REF!)-1)</f>
        <v>#REF!</v>
      </c>
      <c r="D219" s="14" t="e">
        <f>(SUM($B213:D213)/+SUM(#REF!)-1)</f>
        <v>#REF!</v>
      </c>
      <c r="E219" s="14" t="e">
        <f>(SUM($B213:E213)/+SUM(#REF!)-1)</f>
        <v>#REF!</v>
      </c>
      <c r="F219" s="14" t="e">
        <f>(SUM($B213:F213)/+SUM(#REF!)-1)</f>
        <v>#REF!</v>
      </c>
      <c r="G219" s="14" t="e">
        <f>(SUM($B213:G213)/+SUM(#REF!)-1)</f>
        <v>#REF!</v>
      </c>
      <c r="H219" s="14" t="e">
        <f>(SUM($B213:H213)/+SUM(#REF!)-1)</f>
        <v>#REF!</v>
      </c>
      <c r="I219" s="14" t="e">
        <f>(SUM($B213:I213)/+SUM(#REF!)-1)</f>
        <v>#REF!</v>
      </c>
      <c r="J219" s="14" t="e">
        <f>(SUM($B213:J213)/+SUM(#REF!)-1)</f>
        <v>#REF!</v>
      </c>
      <c r="K219" s="14" t="e">
        <f>(SUM($B213:K213)/+SUM(#REF!)-1)</f>
        <v>#REF!</v>
      </c>
      <c r="L219" s="14" t="e">
        <f>(SUM($B213:L213)/+SUM(#REF!)-1)</f>
        <v>#REF!</v>
      </c>
      <c r="M219" s="14" t="e">
        <f>(SUM($B213:M213)/+SUM(#REF!)-1)</f>
        <v>#REF!</v>
      </c>
      <c r="N219" s="14"/>
      <c r="O219" s="68" t="e">
        <v>#REF!</v>
      </c>
      <c r="P219" s="68" t="e">
        <v>#REF!</v>
      </c>
      <c r="Q219" s="68" t="e">
        <v>#REF!</v>
      </c>
      <c r="R219" s="68" t="e">
        <v>#REF!</v>
      </c>
      <c r="S219" s="68" t="e">
        <v>#REF!</v>
      </c>
      <c r="T219" s="68" t="e">
        <v>#REF!</v>
      </c>
      <c r="U219" s="68" t="e">
        <v>#REF!</v>
      </c>
      <c r="V219" s="68" t="e">
        <v>#REF!</v>
      </c>
      <c r="W219" s="68" t="e">
        <v>#REF!</v>
      </c>
      <c r="X219" s="68" t="e">
        <v>#REF!</v>
      </c>
      <c r="Y219" s="68" t="e">
        <v>#REF!</v>
      </c>
      <c r="Z219" s="68" t="e">
        <v>#REF!</v>
      </c>
      <c r="AA219" s="68"/>
      <c r="AB219" s="9"/>
    </row>
    <row r="220" spans="1:29" s="12" customFormat="1" ht="16.5" hidden="1" customHeight="1" x14ac:dyDescent="0.2">
      <c r="A220" s="11" t="s">
        <v>50</v>
      </c>
      <c r="B220" s="14" t="e">
        <f>(SUM($B212:B212)/+SUM(#REF!)-1)</f>
        <v>#REF!</v>
      </c>
      <c r="C220" s="14" t="e">
        <f>(SUM($B212:C212)/+SUM(#REF!)-1)</f>
        <v>#REF!</v>
      </c>
      <c r="D220" s="14" t="e">
        <f>(SUM($B212:D212)/+SUM(#REF!)-1)</f>
        <v>#REF!</v>
      </c>
      <c r="E220" s="14" t="e">
        <f>(SUM($B212:E212)/+SUM(#REF!)-1)</f>
        <v>#REF!</v>
      </c>
      <c r="F220" s="14" t="e">
        <f>(SUM($B212:F212)/+SUM(#REF!)-1)</f>
        <v>#REF!</v>
      </c>
      <c r="G220" s="14" t="e">
        <f>(SUM($B212:G212)/+SUM(#REF!)-1)</f>
        <v>#REF!</v>
      </c>
      <c r="H220" s="14" t="e">
        <f>(SUM($B212:H212)/+SUM(#REF!)-1)</f>
        <v>#REF!</v>
      </c>
      <c r="I220" s="14" t="e">
        <f>(SUM($B212:I212)/+SUM(#REF!)-1)</f>
        <v>#REF!</v>
      </c>
      <c r="J220" s="14" t="e">
        <f>(SUM($B212:J212)/+SUM(#REF!)-1)</f>
        <v>#REF!</v>
      </c>
      <c r="K220" s="14" t="e">
        <f>(SUM($B212:K212)/+SUM(#REF!)-1)</f>
        <v>#REF!</v>
      </c>
      <c r="L220" s="14" t="e">
        <f>(SUM($B212:L212)/+SUM(#REF!)-1)</f>
        <v>#REF!</v>
      </c>
      <c r="M220" s="14" t="e">
        <f>(SUM($B212:M212)/+SUM(#REF!)-1)</f>
        <v>#REF!</v>
      </c>
      <c r="N220" s="14"/>
      <c r="O220" s="68" t="e">
        <v>#REF!</v>
      </c>
      <c r="P220" s="68" t="e">
        <v>#REF!</v>
      </c>
      <c r="Q220" s="68" t="e">
        <v>#REF!</v>
      </c>
      <c r="R220" s="68" t="e">
        <v>#REF!</v>
      </c>
      <c r="S220" s="68" t="e">
        <v>#REF!</v>
      </c>
      <c r="T220" s="68" t="e">
        <v>#REF!</v>
      </c>
      <c r="U220" s="68" t="e">
        <v>#REF!</v>
      </c>
      <c r="V220" s="68" t="e">
        <v>#REF!</v>
      </c>
      <c r="W220" s="68" t="e">
        <v>#REF!</v>
      </c>
      <c r="X220" s="68" t="e">
        <v>#REF!</v>
      </c>
      <c r="Y220" s="68" t="e">
        <v>#REF!</v>
      </c>
      <c r="Z220" s="68" t="e">
        <v>#REF!</v>
      </c>
      <c r="AA220" s="68"/>
      <c r="AB220" s="9"/>
    </row>
    <row r="221" spans="1:29" s="5" customFormat="1" ht="21.75" customHeight="1" x14ac:dyDescent="0.2">
      <c r="A221" s="10" t="s">
        <v>37</v>
      </c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9"/>
    </row>
    <row r="222" spans="1:29" s="12" customFormat="1" ht="16.5" customHeight="1" x14ac:dyDescent="0.2">
      <c r="A222" s="11" t="s">
        <v>3</v>
      </c>
      <c r="B222" s="9">
        <f>ENERO!$D$24</f>
        <v>417.76</v>
      </c>
      <c r="C222" s="9">
        <f>FEBRERO!$D$24</f>
        <v>232.49</v>
      </c>
      <c r="D222" s="9">
        <f>MARZO!$D$24</f>
        <v>312.55</v>
      </c>
      <c r="E222" s="9">
        <f>ABRIL!$D$24</f>
        <v>203.9</v>
      </c>
      <c r="F222" s="9">
        <f>MAYO!$D$24</f>
        <v>236.65</v>
      </c>
      <c r="G222" s="9">
        <f>JUNIO!$D$24</f>
        <v>0</v>
      </c>
      <c r="H222" s="9">
        <f>JULIO!$D$24</f>
        <v>0</v>
      </c>
      <c r="I222" s="9">
        <f>AGOSTO!$D$24</f>
        <v>0</v>
      </c>
      <c r="J222" s="9">
        <f>SEPTIEMBRE!$D$24</f>
        <v>0</v>
      </c>
      <c r="K222" s="9">
        <f>OCTUBRE!$D$24</f>
        <v>0</v>
      </c>
      <c r="L222" s="9">
        <f>NOVIEMBRE!$D$24</f>
        <v>0</v>
      </c>
      <c r="M222" s="9">
        <f>DICIEMBRE!$D$24</f>
        <v>0</v>
      </c>
      <c r="N222" s="9">
        <f>SUM(B222:M222)</f>
        <v>1403.3500000000001</v>
      </c>
      <c r="O222" s="65">
        <v>195.71</v>
      </c>
      <c r="P222" s="65">
        <v>110</v>
      </c>
      <c r="Q222" s="65">
        <v>289.87</v>
      </c>
      <c r="R222" s="65">
        <v>228.1</v>
      </c>
      <c r="S222" s="65">
        <v>223</v>
      </c>
      <c r="T222" s="65">
        <v>478.83</v>
      </c>
      <c r="U222" s="65">
        <v>215.1</v>
      </c>
      <c r="V222" s="65">
        <v>250.04</v>
      </c>
      <c r="W222" s="65">
        <v>260.94</v>
      </c>
      <c r="X222" s="65">
        <v>180.67</v>
      </c>
      <c r="Y222" s="65">
        <v>180.91</v>
      </c>
      <c r="Z222" s="65">
        <v>153.75</v>
      </c>
      <c r="AA222" s="65">
        <v>2766.9199999999996</v>
      </c>
      <c r="AB222" s="9"/>
      <c r="AC222" s="9"/>
    </row>
    <row r="223" spans="1:29" s="12" customFormat="1" ht="16.5" customHeight="1" x14ac:dyDescent="0.2">
      <c r="A223" s="12" t="s">
        <v>4</v>
      </c>
      <c r="B223" s="9">
        <f>ENERO!$C$24</f>
        <v>28</v>
      </c>
      <c r="C223" s="9">
        <f>FEBRERO!$C$24</f>
        <v>27</v>
      </c>
      <c r="D223" s="9">
        <f>MARZO!$C$24</f>
        <v>34</v>
      </c>
      <c r="E223" s="9">
        <f>ABRIL!$C$24</f>
        <v>21</v>
      </c>
      <c r="F223" s="9">
        <f>MAYO!$C$24</f>
        <v>29</v>
      </c>
      <c r="G223" s="9">
        <f>JUNIO!$C$24</f>
        <v>0</v>
      </c>
      <c r="H223" s="9">
        <f>JULIO!$C$24</f>
        <v>0</v>
      </c>
      <c r="I223" s="9">
        <f>AGOSTO!$C$24</f>
        <v>0</v>
      </c>
      <c r="J223" s="9">
        <f>SEPTIEMBRE!$C$24</f>
        <v>0</v>
      </c>
      <c r="K223" s="9">
        <f>OCTUBRE!$C$24</f>
        <v>0</v>
      </c>
      <c r="L223" s="9">
        <f>NOVIEMBRE!$C$24</f>
        <v>0</v>
      </c>
      <c r="M223" s="9">
        <f>DICIEMBRE!$C$24</f>
        <v>0</v>
      </c>
      <c r="N223" s="9">
        <f>SUM(B223:M223)</f>
        <v>139</v>
      </c>
      <c r="O223" s="65">
        <v>16</v>
      </c>
      <c r="P223" s="65">
        <v>13</v>
      </c>
      <c r="Q223" s="65">
        <v>28</v>
      </c>
      <c r="R223" s="65">
        <v>28</v>
      </c>
      <c r="S223" s="65">
        <v>22</v>
      </c>
      <c r="T223" s="65">
        <v>46</v>
      </c>
      <c r="U223" s="65">
        <v>20</v>
      </c>
      <c r="V223" s="65">
        <v>24</v>
      </c>
      <c r="W223" s="65">
        <v>21</v>
      </c>
      <c r="X223" s="65">
        <v>18</v>
      </c>
      <c r="Y223" s="65">
        <v>16</v>
      </c>
      <c r="Z223" s="65">
        <v>13</v>
      </c>
      <c r="AA223" s="65">
        <v>265</v>
      </c>
      <c r="AB223" s="9"/>
      <c r="AC223" s="9"/>
    </row>
    <row r="224" spans="1:29" s="12" customFormat="1" ht="16.5" customHeight="1" x14ac:dyDescent="0.2">
      <c r="A224" s="11" t="s">
        <v>51</v>
      </c>
      <c r="B224" s="9">
        <f>ENERO!$I$24</f>
        <v>3178.15</v>
      </c>
      <c r="C224" s="9">
        <f>FEBRERO!$I$24</f>
        <v>2970.05</v>
      </c>
      <c r="D224" s="9">
        <f>MARZO!$I$24</f>
        <v>2916.1</v>
      </c>
      <c r="E224" s="9">
        <f>ABRIL!$I$24</f>
        <v>3159.63</v>
      </c>
      <c r="F224" s="9">
        <f>MAYO!$I$24</f>
        <v>2799.79</v>
      </c>
      <c r="G224" s="9">
        <f>JUNIO!$I$24</f>
        <v>0</v>
      </c>
      <c r="H224" s="9">
        <f>JULIO!$I$24</f>
        <v>0</v>
      </c>
      <c r="I224" s="9">
        <f>AGOSTO!$I$24</f>
        <v>0</v>
      </c>
      <c r="J224" s="9">
        <f>SEPTIEMBRE!$I$24</f>
        <v>0</v>
      </c>
      <c r="K224" s="9">
        <f>OCTUBRE!$I$24</f>
        <v>0</v>
      </c>
      <c r="L224" s="9">
        <f>NOVIEMBRE!$I$24</f>
        <v>0</v>
      </c>
      <c r="M224" s="9">
        <f>DICIEMBRE!$I$24</f>
        <v>0</v>
      </c>
      <c r="N224" s="9">
        <f>SUM(B224:M224)</f>
        <v>15023.720000000001</v>
      </c>
      <c r="O224" s="65">
        <v>2023.54</v>
      </c>
      <c r="P224" s="65">
        <v>2067.56</v>
      </c>
      <c r="Q224" s="65">
        <v>2893.81</v>
      </c>
      <c r="R224" s="65">
        <v>3011.09</v>
      </c>
      <c r="S224" s="65">
        <v>2877.63</v>
      </c>
      <c r="T224" s="65">
        <v>2718.02</v>
      </c>
      <c r="U224" s="65">
        <v>2550.8200000000002</v>
      </c>
      <c r="V224" s="65">
        <v>2397.5</v>
      </c>
      <c r="W224" s="65">
        <v>1638.2</v>
      </c>
      <c r="X224" s="65">
        <v>2500.25</v>
      </c>
      <c r="Y224" s="65">
        <v>2414.46</v>
      </c>
      <c r="Z224" s="65">
        <v>2376.2199999999998</v>
      </c>
      <c r="AA224" s="65">
        <v>29469.100000000002</v>
      </c>
      <c r="AB224" s="9"/>
    </row>
    <row r="225" spans="1:29" s="9" customFormat="1" ht="16.5" hidden="1" customHeight="1" x14ac:dyDescent="0.2">
      <c r="A225" s="13" t="s">
        <v>96</v>
      </c>
      <c r="B225" s="9">
        <f>ENERO!$H$24</f>
        <v>329</v>
      </c>
      <c r="C225" s="9">
        <f>FEBRERO!$H$24</f>
        <v>307</v>
      </c>
      <c r="D225" s="9">
        <f>MARZO!$H$24</f>
        <v>299</v>
      </c>
      <c r="E225" s="9">
        <f>ABRIL!$H$24</f>
        <v>336</v>
      </c>
      <c r="F225" s="9">
        <f>MAYO!$H$24</f>
        <v>299</v>
      </c>
      <c r="G225" s="9">
        <f>JUNIO!$H$24</f>
        <v>0</v>
      </c>
      <c r="H225" s="9">
        <f>JULIO!$H$24</f>
        <v>0</v>
      </c>
      <c r="I225" s="9">
        <f>AGOSTO!$H$24</f>
        <v>0</v>
      </c>
      <c r="J225" s="9">
        <f>SEPTIEMBRE!$H$23</f>
        <v>0</v>
      </c>
      <c r="K225" s="9">
        <f>OCTUBRE!$H$24</f>
        <v>0</v>
      </c>
      <c r="L225" s="9">
        <f>NOVIEMBRE!$H$24</f>
        <v>0</v>
      </c>
      <c r="M225" s="9">
        <f>DICIEMBRE!$H$24</f>
        <v>0</v>
      </c>
      <c r="N225" s="9">
        <f>SUM(B225:M225)</f>
        <v>1570</v>
      </c>
      <c r="O225" s="65">
        <v>132</v>
      </c>
      <c r="P225" s="65">
        <v>139</v>
      </c>
      <c r="Q225" s="65">
        <v>200</v>
      </c>
      <c r="R225" s="65">
        <v>212</v>
      </c>
      <c r="S225" s="65">
        <v>230</v>
      </c>
      <c r="T225" s="65">
        <v>212</v>
      </c>
      <c r="U225" s="65">
        <v>197</v>
      </c>
      <c r="V225" s="65">
        <v>184</v>
      </c>
      <c r="W225" s="65">
        <v>137</v>
      </c>
      <c r="X225" s="65">
        <v>194</v>
      </c>
      <c r="Y225" s="65">
        <v>186</v>
      </c>
      <c r="Z225" s="65">
        <v>181</v>
      </c>
      <c r="AA225" s="65">
        <v>2204</v>
      </c>
    </row>
    <row r="226" spans="1:29" s="12" customFormat="1" ht="16.5" hidden="1" customHeight="1" x14ac:dyDescent="0.2">
      <c r="A226" s="11" t="s">
        <v>1</v>
      </c>
      <c r="B226" s="9">
        <f>ENERO!$E$24</f>
        <v>284.38</v>
      </c>
      <c r="C226" s="9">
        <f>FEBRERO!$E$24</f>
        <v>164.93</v>
      </c>
      <c r="D226" s="9">
        <f>MARZO!$E$24</f>
        <v>216.45</v>
      </c>
      <c r="E226" s="9">
        <f>ABRIL!$E$24</f>
        <v>138.94999999999999</v>
      </c>
      <c r="F226" s="9">
        <f>MAYO!$E$24</f>
        <v>160.77000000000001</v>
      </c>
      <c r="G226" s="9">
        <f>JUNIO!$E$24</f>
        <v>0</v>
      </c>
      <c r="H226" s="9">
        <f>JULIO!$E$24</f>
        <v>0</v>
      </c>
      <c r="I226" s="9">
        <f>AGOSTO!$E$24</f>
        <v>0</v>
      </c>
      <c r="J226" s="9">
        <f>SEPTIEMBRE!$E$24</f>
        <v>0</v>
      </c>
      <c r="K226" s="9">
        <f>OCTUBRE!$E$24</f>
        <v>0</v>
      </c>
      <c r="L226" s="9">
        <f>NOVIEMBRE!$E$24</f>
        <v>0</v>
      </c>
      <c r="M226" s="9">
        <f>DICIEMBRE!$E$24</f>
        <v>0</v>
      </c>
      <c r="N226" s="9">
        <f>SUM(B226:M226)</f>
        <v>965.48</v>
      </c>
      <c r="O226" s="65">
        <v>133.71</v>
      </c>
      <c r="P226" s="65">
        <v>76.27</v>
      </c>
      <c r="Q226" s="65">
        <v>194</v>
      </c>
      <c r="R226" s="65">
        <v>218.36</v>
      </c>
      <c r="S226" s="65">
        <v>145.72999999999999</v>
      </c>
      <c r="T226" s="65">
        <v>308.77</v>
      </c>
      <c r="U226" s="65">
        <v>144.01</v>
      </c>
      <c r="V226" s="65">
        <v>164.93</v>
      </c>
      <c r="W226" s="65">
        <v>202.99</v>
      </c>
      <c r="X226" s="65">
        <v>119</v>
      </c>
      <c r="Y226" s="65">
        <v>120.54</v>
      </c>
      <c r="Z226" s="65">
        <v>103.98</v>
      </c>
      <c r="AA226" s="65">
        <v>1932.2900000000002</v>
      </c>
      <c r="AB226" s="9"/>
    </row>
    <row r="227" spans="1:29" s="12" customFormat="1" ht="16.5" customHeight="1" x14ac:dyDescent="0.2">
      <c r="A227" s="11" t="s">
        <v>53</v>
      </c>
      <c r="B227" s="46">
        <f>IFERROR(+B224/(B222/(30.4166666666667)),"")</f>
        <v>231.39776227179905</v>
      </c>
      <c r="C227" s="46">
        <f t="shared" ref="C227:N227" si="42">IFERROR(+C224/(C222/(30.4166666666667)),"")</f>
        <v>388.5716410741685</v>
      </c>
      <c r="D227" s="46">
        <f t="shared" si="42"/>
        <v>283.78832720098143</v>
      </c>
      <c r="E227" s="46">
        <f t="shared" si="42"/>
        <v>471.33601029916679</v>
      </c>
      <c r="F227" s="46">
        <f t="shared" si="42"/>
        <v>359.8575075709561</v>
      </c>
      <c r="G227" s="46" t="str">
        <f t="shared" si="42"/>
        <v/>
      </c>
      <c r="H227" s="46" t="str">
        <f t="shared" si="42"/>
        <v/>
      </c>
      <c r="I227" s="46" t="str">
        <f t="shared" si="42"/>
        <v/>
      </c>
      <c r="J227" s="46" t="str">
        <f t="shared" si="42"/>
        <v/>
      </c>
      <c r="K227" s="46" t="str">
        <f t="shared" si="42"/>
        <v/>
      </c>
      <c r="L227" s="46" t="str">
        <f t="shared" si="42"/>
        <v/>
      </c>
      <c r="M227" s="46" t="str">
        <f t="shared" si="42"/>
        <v/>
      </c>
      <c r="N227" s="46">
        <f t="shared" si="42"/>
        <v>325.62901865773597</v>
      </c>
      <c r="O227" s="66">
        <v>314.49257404663393</v>
      </c>
      <c r="P227" s="66">
        <v>571.71166666666727</v>
      </c>
      <c r="Q227" s="66">
        <v>303.65354871724139</v>
      </c>
      <c r="R227" s="66">
        <v>401.52266915095765</v>
      </c>
      <c r="S227" s="66">
        <v>392.50184977578522</v>
      </c>
      <c r="T227" s="66">
        <v>172.65649256173052</v>
      </c>
      <c r="U227" s="66">
        <v>360.70405237873899</v>
      </c>
      <c r="V227" s="66">
        <v>291.64916946621906</v>
      </c>
      <c r="W227" s="66">
        <v>190.95801078153366</v>
      </c>
      <c r="X227" s="66">
        <v>420.929157211122</v>
      </c>
      <c r="Y227" s="66">
        <v>405.9467414736614</v>
      </c>
      <c r="Z227" s="66">
        <v>470.09230352303564</v>
      </c>
      <c r="AA227" s="66">
        <v>323.95291214298493</v>
      </c>
      <c r="AB227" s="9"/>
    </row>
    <row r="228" spans="1:29" s="12" customFormat="1" ht="15" customHeight="1" x14ac:dyDescent="0.2">
      <c r="A228" s="11" t="s">
        <v>48</v>
      </c>
      <c r="B228" s="47">
        <f>IFERROR((B222-B226)*100/B222,"")</f>
        <v>31.927422443508235</v>
      </c>
      <c r="C228" s="47">
        <f t="shared" ref="C228:N228" si="43">IFERROR((C222-C226)*100/C222,"")</f>
        <v>29.059314379113079</v>
      </c>
      <c r="D228" s="47">
        <f t="shared" si="43"/>
        <v>30.747080467125265</v>
      </c>
      <c r="E228" s="47">
        <f t="shared" si="43"/>
        <v>31.853849926434535</v>
      </c>
      <c r="F228" s="47">
        <f t="shared" si="43"/>
        <v>32.064229875343337</v>
      </c>
      <c r="G228" s="47" t="str">
        <f t="shared" si="43"/>
        <v/>
      </c>
      <c r="H228" s="47" t="str">
        <f t="shared" si="43"/>
        <v/>
      </c>
      <c r="I228" s="47" t="str">
        <f t="shared" si="43"/>
        <v/>
      </c>
      <c r="J228" s="47" t="str">
        <f t="shared" si="43"/>
        <v/>
      </c>
      <c r="K228" s="47" t="str">
        <f t="shared" si="43"/>
        <v/>
      </c>
      <c r="L228" s="47" t="str">
        <f t="shared" si="43"/>
        <v/>
      </c>
      <c r="M228" s="47" t="str">
        <f t="shared" si="43"/>
        <v/>
      </c>
      <c r="N228" s="47">
        <f t="shared" si="43"/>
        <v>31.201767199914499</v>
      </c>
      <c r="O228" s="67">
        <v>31.679525829032752</v>
      </c>
      <c r="P228" s="67">
        <v>30.663636363636368</v>
      </c>
      <c r="Q228" s="67">
        <v>33.073446717494051</v>
      </c>
      <c r="R228" s="67">
        <v>4.2700569925471203</v>
      </c>
      <c r="S228" s="67">
        <v>34.650224215246638</v>
      </c>
      <c r="T228" s="67">
        <v>35.515736273834136</v>
      </c>
      <c r="U228" s="67">
        <v>33.049744304974432</v>
      </c>
      <c r="V228" s="67">
        <v>34.03855383138697</v>
      </c>
      <c r="W228" s="67">
        <v>22.20817046064229</v>
      </c>
      <c r="X228" s="67">
        <v>34.134056567222004</v>
      </c>
      <c r="Y228" s="67">
        <v>33.370184069426784</v>
      </c>
      <c r="Z228" s="67">
        <v>32.37073170731707</v>
      </c>
      <c r="AA228" s="67">
        <v>30.164587338990628</v>
      </c>
      <c r="AB228" s="9"/>
    </row>
    <row r="229" spans="1:29" s="12" customFormat="1" ht="16.5" hidden="1" customHeight="1" x14ac:dyDescent="0.2">
      <c r="A229" s="11" t="s">
        <v>49</v>
      </c>
      <c r="B229" s="14" t="e">
        <f>(SUM($B223:B223)/+SUM(#REF!)-1)</f>
        <v>#REF!</v>
      </c>
      <c r="C229" s="14" t="e">
        <f>(SUM($B223:C223)/+SUM(#REF!)-1)</f>
        <v>#REF!</v>
      </c>
      <c r="D229" s="14" t="e">
        <f>(SUM($B223:D223)/+SUM(#REF!)-1)</f>
        <v>#REF!</v>
      </c>
      <c r="E229" s="14" t="e">
        <f>(SUM($B223:E223)/+SUM(#REF!)-1)</f>
        <v>#REF!</v>
      </c>
      <c r="F229" s="14" t="e">
        <f>(SUM($B223:F223)/+SUM(#REF!)-1)</f>
        <v>#REF!</v>
      </c>
      <c r="G229" s="14" t="e">
        <f>(SUM($B223:G223)/+SUM(#REF!)-1)</f>
        <v>#REF!</v>
      </c>
      <c r="H229" s="14" t="e">
        <f>(SUM($B223:H223)/+SUM(#REF!)-1)</f>
        <v>#REF!</v>
      </c>
      <c r="I229" s="14" t="e">
        <f>(SUM($B223:I223)/+SUM(#REF!)-1)</f>
        <v>#REF!</v>
      </c>
      <c r="J229" s="14" t="e">
        <f>(SUM($B223:J223)/+SUM(#REF!)-1)</f>
        <v>#REF!</v>
      </c>
      <c r="K229" s="14" t="e">
        <f>(SUM($B223:K223)/+SUM(#REF!)-1)</f>
        <v>#REF!</v>
      </c>
      <c r="L229" s="14" t="e">
        <f>(SUM($B223:L223)/+SUM(#REF!)-1)</f>
        <v>#REF!</v>
      </c>
      <c r="M229" s="14" t="e">
        <f>(SUM($B223:M223)/+SUM(#REF!)-1)</f>
        <v>#REF!</v>
      </c>
      <c r="N229" s="14"/>
      <c r="O229" s="68" t="e">
        <v>#REF!</v>
      </c>
      <c r="P229" s="68" t="e">
        <v>#REF!</v>
      </c>
      <c r="Q229" s="68" t="e">
        <v>#REF!</v>
      </c>
      <c r="R229" s="68" t="e">
        <v>#REF!</v>
      </c>
      <c r="S229" s="68" t="e">
        <v>#REF!</v>
      </c>
      <c r="T229" s="68" t="e">
        <v>#REF!</v>
      </c>
      <c r="U229" s="68" t="e">
        <v>#REF!</v>
      </c>
      <c r="V229" s="68" t="e">
        <v>#REF!</v>
      </c>
      <c r="W229" s="68" t="e">
        <v>#REF!</v>
      </c>
      <c r="X229" s="68" t="e">
        <v>#REF!</v>
      </c>
      <c r="Y229" s="68" t="e">
        <v>#REF!</v>
      </c>
      <c r="Z229" s="68" t="e">
        <v>#REF!</v>
      </c>
      <c r="AA229" s="68"/>
      <c r="AB229" s="9"/>
    </row>
    <row r="230" spans="1:29" s="12" customFormat="1" ht="16.5" hidden="1" customHeight="1" x14ac:dyDescent="0.2">
      <c r="A230" s="11" t="s">
        <v>50</v>
      </c>
      <c r="B230" s="14" t="e">
        <f>(SUM($B222:B222)/+SUM(#REF!)-1)</f>
        <v>#REF!</v>
      </c>
      <c r="C230" s="14" t="e">
        <f>(SUM($B222:C222)/+SUM(#REF!)-1)</f>
        <v>#REF!</v>
      </c>
      <c r="D230" s="14" t="e">
        <f>(SUM($B222:D222)/+SUM(#REF!)-1)</f>
        <v>#REF!</v>
      </c>
      <c r="E230" s="14" t="e">
        <f>(SUM($B222:E222)/+SUM(#REF!)-1)</f>
        <v>#REF!</v>
      </c>
      <c r="F230" s="14" t="e">
        <f>(SUM($B222:F222)/+SUM(#REF!)-1)</f>
        <v>#REF!</v>
      </c>
      <c r="G230" s="14" t="e">
        <f>(SUM($B222:G222)/+SUM(#REF!)-1)</f>
        <v>#REF!</v>
      </c>
      <c r="H230" s="14" t="e">
        <f>(SUM($B222:H222)/+SUM(#REF!)-1)</f>
        <v>#REF!</v>
      </c>
      <c r="I230" s="14" t="e">
        <f>(SUM($B222:I222)/+SUM(#REF!)-1)</f>
        <v>#REF!</v>
      </c>
      <c r="J230" s="14" t="e">
        <f>(SUM($B222:J222)/+SUM(#REF!)-1)</f>
        <v>#REF!</v>
      </c>
      <c r="K230" s="14" t="e">
        <f>(SUM($B222:K222)/+SUM(#REF!)-1)</f>
        <v>#REF!</v>
      </c>
      <c r="L230" s="14" t="e">
        <f>(SUM($B222:L222)/+SUM(#REF!)-1)</f>
        <v>#REF!</v>
      </c>
      <c r="M230" s="14" t="e">
        <f>(SUM($B222:M222)/+SUM(#REF!)-1)</f>
        <v>#REF!</v>
      </c>
      <c r="N230" s="14"/>
      <c r="O230" s="68" t="e">
        <v>#REF!</v>
      </c>
      <c r="P230" s="68" t="e">
        <v>#REF!</v>
      </c>
      <c r="Q230" s="68" t="e">
        <v>#REF!</v>
      </c>
      <c r="R230" s="68" t="e">
        <v>#REF!</v>
      </c>
      <c r="S230" s="68" t="e">
        <v>#REF!</v>
      </c>
      <c r="T230" s="68" t="e">
        <v>#REF!</v>
      </c>
      <c r="U230" s="68" t="e">
        <v>#REF!</v>
      </c>
      <c r="V230" s="68" t="e">
        <v>#REF!</v>
      </c>
      <c r="W230" s="68" t="e">
        <v>#REF!</v>
      </c>
      <c r="X230" s="68" t="e">
        <v>#REF!</v>
      </c>
      <c r="Y230" s="68" t="e">
        <v>#REF!</v>
      </c>
      <c r="Z230" s="68" t="e">
        <v>#REF!</v>
      </c>
      <c r="AA230" s="68"/>
      <c r="AB230" s="9"/>
    </row>
    <row r="231" spans="1:29" s="12" customFormat="1" ht="16.5" hidden="1" customHeight="1" x14ac:dyDescent="0.2">
      <c r="A231" s="11" t="s">
        <v>49</v>
      </c>
      <c r="B231" s="14" t="e">
        <f>(SUM(#REF!)/+SUM(#REF!)-1)</f>
        <v>#REF!</v>
      </c>
      <c r="C231" s="14" t="e">
        <f>(SUM(#REF!)/+SUM(#REF!)-1)</f>
        <v>#REF!</v>
      </c>
      <c r="D231" s="14" t="e">
        <f>(SUM(#REF!)/+SUM(#REF!)-1)</f>
        <v>#REF!</v>
      </c>
      <c r="E231" s="14" t="e">
        <f>(SUM(#REF!)/+SUM(#REF!)-1)</f>
        <v>#REF!</v>
      </c>
      <c r="F231" s="14" t="e">
        <f>(SUM(#REF!)/+SUM(#REF!)-1)</f>
        <v>#REF!</v>
      </c>
      <c r="G231" s="14" t="e">
        <f>(SUM(#REF!)/+SUM(#REF!)-1)</f>
        <v>#REF!</v>
      </c>
      <c r="H231" s="14" t="e">
        <f>(SUM(#REF!)/+SUM(#REF!)-1)</f>
        <v>#REF!</v>
      </c>
      <c r="I231" s="14" t="e">
        <f>(SUM(#REF!)/+SUM(#REF!)-1)</f>
        <v>#REF!</v>
      </c>
      <c r="J231" s="14" t="e">
        <f>(SUM(#REF!)/+SUM(#REF!)-1)</f>
        <v>#REF!</v>
      </c>
      <c r="K231" s="14" t="e">
        <f>(SUM(#REF!)/+SUM(#REF!)-1)</f>
        <v>#REF!</v>
      </c>
      <c r="L231" s="14" t="e">
        <f>(SUM(#REF!)/+SUM(#REF!)-1)</f>
        <v>#REF!</v>
      </c>
      <c r="M231" s="14" t="e">
        <f>(SUM(#REF!)/+SUM(#REF!)-1)</f>
        <v>#REF!</v>
      </c>
      <c r="N231" s="14"/>
      <c r="O231" s="68" t="e">
        <v>#REF!</v>
      </c>
      <c r="P231" s="68" t="e">
        <v>#REF!</v>
      </c>
      <c r="Q231" s="68" t="e">
        <v>#REF!</v>
      </c>
      <c r="R231" s="68" t="e">
        <v>#REF!</v>
      </c>
      <c r="S231" s="68" t="e">
        <v>#REF!</v>
      </c>
      <c r="T231" s="68" t="e">
        <v>#REF!</v>
      </c>
      <c r="U231" s="68" t="e">
        <v>#REF!</v>
      </c>
      <c r="V231" s="68" t="e">
        <v>#REF!</v>
      </c>
      <c r="W231" s="68" t="e">
        <v>#REF!</v>
      </c>
      <c r="X231" s="68" t="e">
        <v>#REF!</v>
      </c>
      <c r="Y231" s="68" t="e">
        <v>#REF!</v>
      </c>
      <c r="Z231" s="68" t="e">
        <v>#REF!</v>
      </c>
      <c r="AA231" s="68"/>
      <c r="AB231" s="9"/>
    </row>
    <row r="232" spans="1:29" s="12" customFormat="1" ht="16.5" hidden="1" customHeight="1" x14ac:dyDescent="0.2">
      <c r="A232" s="11" t="s">
        <v>50</v>
      </c>
      <c r="B232" s="14" t="e">
        <f>(SUM(#REF!)/+SUM(#REF!)-1)</f>
        <v>#REF!</v>
      </c>
      <c r="C232" s="14" t="e">
        <f>(SUM(#REF!)/+SUM(#REF!)-1)</f>
        <v>#REF!</v>
      </c>
      <c r="D232" s="14" t="e">
        <f>(SUM(#REF!)/+SUM(#REF!)-1)</f>
        <v>#REF!</v>
      </c>
      <c r="E232" s="14" t="e">
        <f>(SUM(#REF!)/+SUM(#REF!)-1)</f>
        <v>#REF!</v>
      </c>
      <c r="F232" s="14" t="e">
        <f>(SUM(#REF!)/+SUM(#REF!)-1)</f>
        <v>#REF!</v>
      </c>
      <c r="G232" s="14" t="e">
        <f>(SUM(#REF!)/+SUM(#REF!)-1)</f>
        <v>#REF!</v>
      </c>
      <c r="H232" s="14" t="e">
        <f>(SUM(#REF!)/+SUM(#REF!)-1)</f>
        <v>#REF!</v>
      </c>
      <c r="I232" s="14" t="e">
        <f>(SUM(#REF!)/+SUM(#REF!)-1)</f>
        <v>#REF!</v>
      </c>
      <c r="J232" s="14" t="e">
        <f>(SUM(#REF!)/+SUM(#REF!)-1)</f>
        <v>#REF!</v>
      </c>
      <c r="K232" s="14" t="e">
        <f>(SUM(#REF!)/+SUM(#REF!)-1)</f>
        <v>#REF!</v>
      </c>
      <c r="L232" s="14" t="e">
        <f>(SUM(#REF!)/+SUM(#REF!)-1)</f>
        <v>#REF!</v>
      </c>
      <c r="M232" s="14" t="e">
        <f>(SUM(#REF!)/+SUM(#REF!)-1)</f>
        <v>#REF!</v>
      </c>
      <c r="N232" s="14"/>
      <c r="O232" s="68" t="e">
        <v>#REF!</v>
      </c>
      <c r="P232" s="68" t="e">
        <v>#REF!</v>
      </c>
      <c r="Q232" s="68" t="e">
        <v>#REF!</v>
      </c>
      <c r="R232" s="68" t="e">
        <v>#REF!</v>
      </c>
      <c r="S232" s="68" t="e">
        <v>#REF!</v>
      </c>
      <c r="T232" s="68" t="e">
        <v>#REF!</v>
      </c>
      <c r="U232" s="68" t="e">
        <v>#REF!</v>
      </c>
      <c r="V232" s="68" t="e">
        <v>#REF!</v>
      </c>
      <c r="W232" s="68" t="e">
        <v>#REF!</v>
      </c>
      <c r="X232" s="68" t="e">
        <v>#REF!</v>
      </c>
      <c r="Y232" s="68" t="e">
        <v>#REF!</v>
      </c>
      <c r="Z232" s="68" t="e">
        <v>#REF!</v>
      </c>
      <c r="AA232" s="68"/>
      <c r="AB232" s="9"/>
    </row>
    <row r="233" spans="1:29" s="5" customFormat="1" ht="21.75" customHeight="1" x14ac:dyDescent="0.2">
      <c r="A233" s="10" t="s">
        <v>38</v>
      </c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9"/>
    </row>
    <row r="234" spans="1:29" s="12" customFormat="1" ht="16.5" customHeight="1" x14ac:dyDescent="0.2">
      <c r="A234" s="11" t="s">
        <v>3</v>
      </c>
      <c r="B234" s="9">
        <f>ENERO!$D$25</f>
        <v>87.35</v>
      </c>
      <c r="C234" s="9">
        <f>FEBRERO!$D$25</f>
        <v>23</v>
      </c>
      <c r="D234" s="9">
        <f>MARZO!$D$25</f>
        <v>44.45</v>
      </c>
      <c r="E234" s="9">
        <f>ABRIL!$D$25</f>
        <v>40.1</v>
      </c>
      <c r="F234" s="9">
        <f>MAYO!$D$25</f>
        <v>73.75</v>
      </c>
      <c r="G234" s="9">
        <f>JUNIO!$D$25</f>
        <v>0</v>
      </c>
      <c r="H234" s="9">
        <f>JULIO!$D$25</f>
        <v>0</v>
      </c>
      <c r="I234" s="9">
        <f>AGOSTO!$D$25</f>
        <v>0</v>
      </c>
      <c r="J234" s="9">
        <f>SEPTIEMBRE!$D$25</f>
        <v>0</v>
      </c>
      <c r="K234" s="9">
        <f>OCTUBRE!$D$25</f>
        <v>0</v>
      </c>
      <c r="L234" s="9">
        <f>NOVIEMBRE!$D$25</f>
        <v>0</v>
      </c>
      <c r="M234" s="9">
        <f>DICIEMBRE!$D$25</f>
        <v>0</v>
      </c>
      <c r="N234" s="9">
        <f>SUM(B234:M234)</f>
        <v>268.64999999999998</v>
      </c>
      <c r="O234" s="65">
        <v>14.45</v>
      </c>
      <c r="P234" s="65">
        <v>0</v>
      </c>
      <c r="Q234" s="65">
        <v>69.8</v>
      </c>
      <c r="R234" s="65">
        <v>0</v>
      </c>
      <c r="S234" s="65">
        <v>49.5</v>
      </c>
      <c r="T234" s="65">
        <v>103.65</v>
      </c>
      <c r="U234" s="65">
        <v>67.400000000000006</v>
      </c>
      <c r="V234" s="65">
        <v>111.25</v>
      </c>
      <c r="W234" s="65">
        <v>15.5</v>
      </c>
      <c r="X234" s="65">
        <v>26.2</v>
      </c>
      <c r="Y234" s="65">
        <v>105.15</v>
      </c>
      <c r="Z234" s="65">
        <v>66.75</v>
      </c>
      <c r="AA234" s="65">
        <v>629.65</v>
      </c>
      <c r="AB234" s="9"/>
      <c r="AC234" s="9"/>
    </row>
    <row r="235" spans="1:29" s="12" customFormat="1" ht="16.5" customHeight="1" x14ac:dyDescent="0.2">
      <c r="A235" s="12" t="s">
        <v>4</v>
      </c>
      <c r="B235" s="9">
        <f>ENERO!$C$25</f>
        <v>4</v>
      </c>
      <c r="C235" s="9">
        <f>FEBRERO!$C$25</f>
        <v>2</v>
      </c>
      <c r="D235" s="9">
        <f>MARZO!$C$25</f>
        <v>2</v>
      </c>
      <c r="E235" s="9">
        <f>ABRIL!$C$25</f>
        <v>2</v>
      </c>
      <c r="F235" s="9">
        <f>MAYO!$C$25</f>
        <v>2</v>
      </c>
      <c r="G235" s="9">
        <f>JUNIO!$C$25</f>
        <v>0</v>
      </c>
      <c r="H235" s="9">
        <f>JULIO!$C$25</f>
        <v>0</v>
      </c>
      <c r="I235" s="9">
        <f>AGOSTO!$C$25</f>
        <v>0</v>
      </c>
      <c r="J235" s="9">
        <f>SEPTIEMBRE!$C$25</f>
        <v>0</v>
      </c>
      <c r="K235" s="9">
        <f>OCTUBRE!$C$25</f>
        <v>0</v>
      </c>
      <c r="L235" s="9">
        <f>NOVIEMBRE!$C$25</f>
        <v>0</v>
      </c>
      <c r="M235" s="9">
        <f>DICIEMBRE!$C$25</f>
        <v>0</v>
      </c>
      <c r="N235" s="9">
        <f>SUM(B235:M235)</f>
        <v>12</v>
      </c>
      <c r="O235" s="65">
        <v>1</v>
      </c>
      <c r="P235" s="65">
        <v>0</v>
      </c>
      <c r="Q235" s="65">
        <v>3</v>
      </c>
      <c r="R235" s="65">
        <v>0</v>
      </c>
      <c r="S235" s="65">
        <v>3</v>
      </c>
      <c r="T235" s="65">
        <v>5</v>
      </c>
      <c r="U235" s="65">
        <v>3</v>
      </c>
      <c r="V235" s="65">
        <v>6</v>
      </c>
      <c r="W235" s="65">
        <v>1</v>
      </c>
      <c r="X235" s="65">
        <v>2</v>
      </c>
      <c r="Y235" s="65">
        <v>5</v>
      </c>
      <c r="Z235" s="65">
        <v>3</v>
      </c>
      <c r="AA235" s="65">
        <v>32</v>
      </c>
      <c r="AB235" s="9"/>
      <c r="AC235" s="9"/>
    </row>
    <row r="236" spans="1:29" s="12" customFormat="1" ht="16.5" customHeight="1" x14ac:dyDescent="0.2">
      <c r="A236" s="11" t="s">
        <v>51</v>
      </c>
      <c r="B236" s="9">
        <f>ENERO!$I$25</f>
        <v>54.35</v>
      </c>
      <c r="C236" s="9">
        <f>FEBRERO!$I$25</f>
        <v>54.35</v>
      </c>
      <c r="D236" s="9">
        <f>MARZO!$I$25</f>
        <v>54.35</v>
      </c>
      <c r="E236" s="9">
        <f>ABRIL!$I$25</f>
        <v>54.35</v>
      </c>
      <c r="F236" s="9">
        <f>MAYO!$I$25</f>
        <v>54.35</v>
      </c>
      <c r="G236" s="9">
        <f>JUNIO!$I$25</f>
        <v>0</v>
      </c>
      <c r="H236" s="9">
        <f>JULIO!$I$25</f>
        <v>0</v>
      </c>
      <c r="I236" s="9">
        <f>AGOSTO!$I$25</f>
        <v>0</v>
      </c>
      <c r="J236" s="9">
        <f>SEPTIEMBRE!$I$25</f>
        <v>0</v>
      </c>
      <c r="K236" s="9">
        <f>OCTUBRE!$I$25</f>
        <v>0</v>
      </c>
      <c r="L236" s="9">
        <f>NOVIEMBRE!$I$25</f>
        <v>0</v>
      </c>
      <c r="M236" s="9">
        <f>DICIEMBRE!$I$25</f>
        <v>0</v>
      </c>
      <c r="N236" s="9">
        <f>SUM(B236:M236)</f>
        <v>271.75</v>
      </c>
      <c r="O236" s="65">
        <v>101.65</v>
      </c>
      <c r="P236" s="65">
        <v>101.65</v>
      </c>
      <c r="Q236" s="65">
        <v>101.65</v>
      </c>
      <c r="R236" s="65">
        <v>101.65</v>
      </c>
      <c r="S236" s="65">
        <v>101.65</v>
      </c>
      <c r="T236" s="65">
        <v>101.25</v>
      </c>
      <c r="U236" s="65">
        <v>85.75</v>
      </c>
      <c r="V236" s="65">
        <v>64.8</v>
      </c>
      <c r="W236" s="65">
        <v>2340.1799999999998</v>
      </c>
      <c r="X236" s="65">
        <v>94.3</v>
      </c>
      <c r="Y236" s="65">
        <v>54.35</v>
      </c>
      <c r="Z236" s="65">
        <v>54.35</v>
      </c>
      <c r="AA236" s="65">
        <v>3303.2299999999996</v>
      </c>
      <c r="AB236" s="9"/>
    </row>
    <row r="237" spans="1:29" s="9" customFormat="1" ht="16.5" hidden="1" customHeight="1" x14ac:dyDescent="0.2">
      <c r="A237" s="13" t="s">
        <v>96</v>
      </c>
      <c r="B237" s="9">
        <f>ENERO!$H$25</f>
        <v>3</v>
      </c>
      <c r="C237" s="9">
        <f>FEBRERO!$H$25</f>
        <v>3</v>
      </c>
      <c r="D237" s="9">
        <f>MARZO!$H$25</f>
        <v>3</v>
      </c>
      <c r="E237" s="9">
        <f>ABRIL!$H$25</f>
        <v>3</v>
      </c>
      <c r="F237" s="9">
        <f>MAYO!$H$25</f>
        <v>3</v>
      </c>
      <c r="G237" s="9">
        <f>JUNIO!$H$25</f>
        <v>0</v>
      </c>
      <c r="H237" s="9">
        <f>JULIO!$H$25</f>
        <v>0</v>
      </c>
      <c r="I237" s="9">
        <f>AGOSTO!$H$25</f>
        <v>0</v>
      </c>
      <c r="J237" s="9">
        <f>SEPTIEMBRE!$H$24</f>
        <v>0</v>
      </c>
      <c r="K237" s="9">
        <f>OCTUBRE!$H$25</f>
        <v>0</v>
      </c>
      <c r="L237" s="9">
        <f>NOVIEMBRE!$H$25</f>
        <v>0</v>
      </c>
      <c r="M237" s="9">
        <f>DICIEMBRE!$H$25</f>
        <v>0</v>
      </c>
      <c r="N237" s="9">
        <f>SUM(B237:M237)</f>
        <v>15</v>
      </c>
      <c r="O237" s="65">
        <v>5</v>
      </c>
      <c r="P237" s="65">
        <v>5</v>
      </c>
      <c r="Q237" s="65">
        <v>5</v>
      </c>
      <c r="R237" s="65">
        <v>5</v>
      </c>
      <c r="S237" s="65">
        <v>5</v>
      </c>
      <c r="T237" s="65">
        <v>5</v>
      </c>
      <c r="U237" s="65">
        <v>4</v>
      </c>
      <c r="V237" s="65">
        <v>3</v>
      </c>
      <c r="W237" s="65">
        <v>177</v>
      </c>
      <c r="X237" s="65">
        <v>5</v>
      </c>
      <c r="Y237" s="65">
        <v>3</v>
      </c>
      <c r="Z237" s="65">
        <v>3</v>
      </c>
      <c r="AA237" s="65">
        <v>225</v>
      </c>
    </row>
    <row r="238" spans="1:29" s="12" customFormat="1" ht="16.5" hidden="1" customHeight="1" x14ac:dyDescent="0.2">
      <c r="A238" s="11" t="s">
        <v>1</v>
      </c>
      <c r="B238" s="9">
        <f>ENERO!$E$25</f>
        <v>60.54</v>
      </c>
      <c r="C238" s="9">
        <f>FEBRERO!$E$25</f>
        <v>15.76</v>
      </c>
      <c r="D238" s="9">
        <f>MARZO!$E$25</f>
        <v>31.34</v>
      </c>
      <c r="E238" s="9">
        <f>ABRIL!$E$25</f>
        <v>28.23</v>
      </c>
      <c r="F238" s="9">
        <f>MAYO!$E$25</f>
        <v>53.1</v>
      </c>
      <c r="G238" s="9">
        <f>JUNIO!$E$25</f>
        <v>0</v>
      </c>
      <c r="H238" s="9">
        <f>JULIO!$E$25</f>
        <v>0</v>
      </c>
      <c r="I238" s="9">
        <f>AGOSTO!$E$25</f>
        <v>0</v>
      </c>
      <c r="J238" s="9">
        <f>SEPTIEMBRE!$E$25</f>
        <v>0</v>
      </c>
      <c r="K238" s="9">
        <f>OCTUBRE!$E$25</f>
        <v>0</v>
      </c>
      <c r="L238" s="9">
        <f>NOVIEMBRE!$E$25</f>
        <v>0</v>
      </c>
      <c r="M238" s="9">
        <f>DICIEMBRE!$E$25</f>
        <v>0</v>
      </c>
      <c r="N238" s="9">
        <f>SUM(B238:M238)</f>
        <v>188.97</v>
      </c>
      <c r="O238" s="65">
        <v>10.1</v>
      </c>
      <c r="P238" s="65">
        <v>0</v>
      </c>
      <c r="Q238" s="65">
        <v>48.56</v>
      </c>
      <c r="R238" s="65">
        <v>0</v>
      </c>
      <c r="S238" s="65">
        <v>26.82</v>
      </c>
      <c r="T238" s="65">
        <v>69.62</v>
      </c>
      <c r="U238" s="65">
        <v>51.39</v>
      </c>
      <c r="V238" s="65">
        <v>79.319999999999993</v>
      </c>
      <c r="W238" s="65">
        <v>13.35</v>
      </c>
      <c r="X238" s="65">
        <v>17.98</v>
      </c>
      <c r="Y238" s="65">
        <v>75.19</v>
      </c>
      <c r="Z238" s="65">
        <v>45.24</v>
      </c>
      <c r="AA238" s="65">
        <v>437.57000000000005</v>
      </c>
      <c r="AB238" s="9"/>
    </row>
    <row r="239" spans="1:29" s="12" customFormat="1" ht="16.5" customHeight="1" x14ac:dyDescent="0.2">
      <c r="A239" s="11" t="s">
        <v>53</v>
      </c>
      <c r="B239" s="46">
        <f>IFERROR(+B236/(B234/(30.4166666666667)),"")</f>
        <v>18.925539019271156</v>
      </c>
      <c r="C239" s="46">
        <f t="shared" ref="C239:N239" si="44">IFERROR(+C236/(C234/(30.4166666666667)),"")</f>
        <v>71.875905797101524</v>
      </c>
      <c r="D239" s="46">
        <f t="shared" si="44"/>
        <v>37.191132358455235</v>
      </c>
      <c r="E239" s="46">
        <f t="shared" si="44"/>
        <v>41.225581878636788</v>
      </c>
      <c r="F239" s="46">
        <f t="shared" si="44"/>
        <v>22.415536723163868</v>
      </c>
      <c r="G239" s="46" t="str">
        <f t="shared" si="44"/>
        <v/>
      </c>
      <c r="H239" s="46" t="str">
        <f t="shared" si="44"/>
        <v/>
      </c>
      <c r="I239" s="46" t="str">
        <f t="shared" si="44"/>
        <v/>
      </c>
      <c r="J239" s="46" t="str">
        <f t="shared" si="44"/>
        <v/>
      </c>
      <c r="K239" s="46" t="str">
        <f t="shared" si="44"/>
        <v/>
      </c>
      <c r="L239" s="46" t="str">
        <f t="shared" si="44"/>
        <v/>
      </c>
      <c r="M239" s="46" t="str">
        <f t="shared" si="44"/>
        <v/>
      </c>
      <c r="N239" s="46">
        <f t="shared" si="44"/>
        <v>30.767649978286531</v>
      </c>
      <c r="O239" s="66">
        <v>213.96914648212251</v>
      </c>
      <c r="P239" s="66" t="s">
        <v>99</v>
      </c>
      <c r="Q239" s="66">
        <v>44.295904966571207</v>
      </c>
      <c r="R239" s="66" t="s">
        <v>99</v>
      </c>
      <c r="S239" s="66">
        <v>62.46170033670041</v>
      </c>
      <c r="T239" s="66">
        <v>29.712373371924777</v>
      </c>
      <c r="U239" s="66">
        <v>38.697762116716163</v>
      </c>
      <c r="V239" s="66">
        <v>17.716853932584289</v>
      </c>
      <c r="W239" s="66">
        <v>4592.2887096774239</v>
      </c>
      <c r="X239" s="66">
        <v>109.47678117048358</v>
      </c>
      <c r="Y239" s="66">
        <v>15.721786336978935</v>
      </c>
      <c r="Z239" s="66">
        <v>24.766229712858951</v>
      </c>
      <c r="AA239" s="66">
        <v>159.56999258847523</v>
      </c>
      <c r="AB239" s="9"/>
    </row>
    <row r="240" spans="1:29" s="12" customFormat="1" ht="15" customHeight="1" x14ac:dyDescent="0.2">
      <c r="A240" s="11" t="s">
        <v>48</v>
      </c>
      <c r="B240" s="47">
        <f>IFERROR((B234-B238)*100/B234,"")</f>
        <v>30.692615912993702</v>
      </c>
      <c r="C240" s="47">
        <f t="shared" ref="C240:N240" si="45">IFERROR((C234-C238)*100/C234,"")</f>
        <v>31.478260869565219</v>
      </c>
      <c r="D240" s="47">
        <f t="shared" si="45"/>
        <v>29.493813273340837</v>
      </c>
      <c r="E240" s="47">
        <f t="shared" si="45"/>
        <v>29.600997506234414</v>
      </c>
      <c r="F240" s="47">
        <f t="shared" si="45"/>
        <v>28</v>
      </c>
      <c r="G240" s="47" t="str">
        <f t="shared" si="45"/>
        <v/>
      </c>
      <c r="H240" s="47" t="str">
        <f t="shared" si="45"/>
        <v/>
      </c>
      <c r="I240" s="47" t="str">
        <f t="shared" si="45"/>
        <v/>
      </c>
      <c r="J240" s="47" t="str">
        <f t="shared" si="45"/>
        <v/>
      </c>
      <c r="K240" s="47" t="str">
        <f t="shared" si="45"/>
        <v/>
      </c>
      <c r="L240" s="47" t="str">
        <f t="shared" si="45"/>
        <v/>
      </c>
      <c r="M240" s="47" t="str">
        <f t="shared" si="45"/>
        <v/>
      </c>
      <c r="N240" s="47">
        <f t="shared" si="45"/>
        <v>29.659408151870458</v>
      </c>
      <c r="O240" s="67">
        <v>30.103806228373699</v>
      </c>
      <c r="P240" s="67" t="s">
        <v>99</v>
      </c>
      <c r="Q240" s="67">
        <v>30.429799426934093</v>
      </c>
      <c r="R240" s="67" t="s">
        <v>99</v>
      </c>
      <c r="S240" s="67">
        <v>45.81818181818182</v>
      </c>
      <c r="T240" s="67">
        <v>32.83164495899662</v>
      </c>
      <c r="U240" s="67">
        <v>23.753709198813063</v>
      </c>
      <c r="V240" s="67">
        <v>28.701123595505628</v>
      </c>
      <c r="W240" s="67">
        <v>13.870967741935486</v>
      </c>
      <c r="X240" s="67">
        <v>31.374045801526712</v>
      </c>
      <c r="Y240" s="67">
        <v>28.492629576795061</v>
      </c>
      <c r="Z240" s="67">
        <v>32.224719101123597</v>
      </c>
      <c r="AA240" s="67">
        <v>30.505836575875477</v>
      </c>
      <c r="AB240" s="9"/>
    </row>
    <row r="241" spans="1:29" s="12" customFormat="1" ht="16.5" hidden="1" customHeight="1" x14ac:dyDescent="0.2">
      <c r="A241" s="11" t="s">
        <v>49</v>
      </c>
      <c r="B241" s="14" t="e">
        <f>(SUM($B235:B235)/+SUM(#REF!)-1)</f>
        <v>#REF!</v>
      </c>
      <c r="C241" s="14" t="e">
        <f>(SUM($B235:C235)/+SUM(#REF!)-1)</f>
        <v>#REF!</v>
      </c>
      <c r="D241" s="14" t="e">
        <f>(SUM($B235:D235)/+SUM(#REF!)-1)</f>
        <v>#REF!</v>
      </c>
      <c r="E241" s="14" t="e">
        <f>(SUM($B235:E235)/+SUM(#REF!)-1)</f>
        <v>#REF!</v>
      </c>
      <c r="F241" s="14" t="e">
        <f>(SUM($B235:F235)/+SUM(#REF!)-1)</f>
        <v>#REF!</v>
      </c>
      <c r="G241" s="14" t="e">
        <f>(SUM($B235:G235)/+SUM(#REF!)-1)</f>
        <v>#REF!</v>
      </c>
      <c r="H241" s="14" t="e">
        <f>(SUM($B235:H235)/+SUM(#REF!)-1)</f>
        <v>#REF!</v>
      </c>
      <c r="I241" s="14" t="e">
        <f>(SUM($B235:I235)/+SUM(#REF!)-1)</f>
        <v>#REF!</v>
      </c>
      <c r="J241" s="14" t="e">
        <f>(SUM($B235:J235)/+SUM(#REF!)-1)</f>
        <v>#REF!</v>
      </c>
      <c r="K241" s="14" t="e">
        <f>(SUM($B235:K235)/+SUM(#REF!)-1)</f>
        <v>#REF!</v>
      </c>
      <c r="L241" s="14" t="e">
        <f>(SUM($B235:L235)/+SUM(#REF!)-1)</f>
        <v>#REF!</v>
      </c>
      <c r="M241" s="14" t="e">
        <f>(SUM($B235:M235)/+SUM(#REF!)-1)</f>
        <v>#REF!</v>
      </c>
      <c r="N241" s="14"/>
      <c r="O241" s="68" t="e">
        <v>#REF!</v>
      </c>
      <c r="P241" s="68" t="e">
        <v>#REF!</v>
      </c>
      <c r="Q241" s="68" t="e">
        <v>#REF!</v>
      </c>
      <c r="R241" s="68" t="e">
        <v>#REF!</v>
      </c>
      <c r="S241" s="68" t="e">
        <v>#REF!</v>
      </c>
      <c r="T241" s="68" t="e">
        <v>#REF!</v>
      </c>
      <c r="U241" s="68" t="e">
        <v>#REF!</v>
      </c>
      <c r="V241" s="68" t="e">
        <v>#REF!</v>
      </c>
      <c r="W241" s="68" t="e">
        <v>#REF!</v>
      </c>
      <c r="X241" s="68" t="e">
        <v>#REF!</v>
      </c>
      <c r="Y241" s="68" t="e">
        <v>#REF!</v>
      </c>
      <c r="Z241" s="68" t="e">
        <v>#REF!</v>
      </c>
      <c r="AA241" s="68"/>
      <c r="AB241" s="9"/>
    </row>
    <row r="242" spans="1:29" s="12" customFormat="1" ht="16.5" hidden="1" customHeight="1" x14ac:dyDescent="0.2">
      <c r="A242" s="11" t="s">
        <v>50</v>
      </c>
      <c r="B242" s="14" t="e">
        <f>(SUM($B234:B234)/+SUM(#REF!)-1)</f>
        <v>#REF!</v>
      </c>
      <c r="C242" s="14" t="e">
        <f>(SUM($B234:C234)/+SUM(#REF!)-1)</f>
        <v>#REF!</v>
      </c>
      <c r="D242" s="14" t="e">
        <f>(SUM($B234:D234)/+SUM(#REF!)-1)</f>
        <v>#REF!</v>
      </c>
      <c r="E242" s="14" t="e">
        <f>(SUM($B234:E234)/+SUM(#REF!)-1)</f>
        <v>#REF!</v>
      </c>
      <c r="F242" s="14" t="e">
        <f>(SUM($B234:F234)/+SUM(#REF!)-1)</f>
        <v>#REF!</v>
      </c>
      <c r="G242" s="14" t="e">
        <f>(SUM($B234:G234)/+SUM(#REF!)-1)</f>
        <v>#REF!</v>
      </c>
      <c r="H242" s="14" t="e">
        <f>(SUM($B234:H234)/+SUM(#REF!)-1)</f>
        <v>#REF!</v>
      </c>
      <c r="I242" s="14" t="e">
        <f>(SUM($B234:I234)/+SUM(#REF!)-1)</f>
        <v>#REF!</v>
      </c>
      <c r="J242" s="14" t="e">
        <f>(SUM($B234:J234)/+SUM(#REF!)-1)</f>
        <v>#REF!</v>
      </c>
      <c r="K242" s="14" t="e">
        <f>(SUM($B234:K234)/+SUM(#REF!)-1)</f>
        <v>#REF!</v>
      </c>
      <c r="L242" s="14" t="e">
        <f>(SUM($B234:L234)/+SUM(#REF!)-1)</f>
        <v>#REF!</v>
      </c>
      <c r="M242" s="14" t="e">
        <f>(SUM($B234:M234)/+SUM(#REF!)-1)</f>
        <v>#REF!</v>
      </c>
      <c r="N242" s="14"/>
      <c r="O242" s="68" t="e">
        <v>#REF!</v>
      </c>
      <c r="P242" s="68" t="e">
        <v>#REF!</v>
      </c>
      <c r="Q242" s="68" t="e">
        <v>#REF!</v>
      </c>
      <c r="R242" s="68" t="e">
        <v>#REF!</v>
      </c>
      <c r="S242" s="68" t="e">
        <v>#REF!</v>
      </c>
      <c r="T242" s="68" t="e">
        <v>#REF!</v>
      </c>
      <c r="U242" s="68" t="e">
        <v>#REF!</v>
      </c>
      <c r="V242" s="68" t="e">
        <v>#REF!</v>
      </c>
      <c r="W242" s="68" t="e">
        <v>#REF!</v>
      </c>
      <c r="X242" s="68" t="e">
        <v>#REF!</v>
      </c>
      <c r="Y242" s="68" t="e">
        <v>#REF!</v>
      </c>
      <c r="Z242" s="68" t="e">
        <v>#REF!</v>
      </c>
      <c r="AA242" s="68"/>
      <c r="AB242" s="9"/>
    </row>
    <row r="243" spans="1:29" s="5" customFormat="1" ht="21.75" customHeight="1" x14ac:dyDescent="0.2">
      <c r="A243" s="10" t="s">
        <v>39</v>
      </c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9"/>
    </row>
    <row r="244" spans="1:29" s="12" customFormat="1" ht="16.5" customHeight="1" x14ac:dyDescent="0.2">
      <c r="A244" s="11" t="s">
        <v>3</v>
      </c>
      <c r="B244" s="9">
        <f>ENERO!$D$26</f>
        <v>94.49</v>
      </c>
      <c r="C244" s="9">
        <f>FEBRERO!$D$26</f>
        <v>209.07</v>
      </c>
      <c r="D244" s="9">
        <f>MARZO!$D$26</f>
        <v>300.16000000000003</v>
      </c>
      <c r="E244" s="9">
        <f>ABRIL!$D$26</f>
        <v>249.33</v>
      </c>
      <c r="F244" s="9">
        <f>MAYO!$D$26</f>
        <v>296.24</v>
      </c>
      <c r="G244" s="9">
        <f>JUNIO!$D$26</f>
        <v>0</v>
      </c>
      <c r="H244" s="9">
        <f>JULIO!$D$26</f>
        <v>0</v>
      </c>
      <c r="I244" s="9">
        <f>AGOSTO!$D$26</f>
        <v>0</v>
      </c>
      <c r="J244" s="9">
        <f>SEPTIEMBRE!$D$26</f>
        <v>0</v>
      </c>
      <c r="K244" s="9">
        <f>OCTUBRE!$D$26</f>
        <v>0</v>
      </c>
      <c r="L244" s="9">
        <f>NOVIEMBRE!$D$26</f>
        <v>0</v>
      </c>
      <c r="M244" s="9">
        <f>DICIEMBRE!$D$26</f>
        <v>0</v>
      </c>
      <c r="N244" s="9">
        <f>SUM(B244:M244)</f>
        <v>1149.29</v>
      </c>
      <c r="O244" s="65">
        <v>134</v>
      </c>
      <c r="P244" s="65">
        <v>104.6</v>
      </c>
      <c r="Q244" s="65">
        <v>120.52</v>
      </c>
      <c r="R244" s="65">
        <v>129.38999999999999</v>
      </c>
      <c r="S244" s="65">
        <v>125.73</v>
      </c>
      <c r="T244" s="65">
        <v>248.19</v>
      </c>
      <c r="U244" s="65">
        <v>308.2</v>
      </c>
      <c r="V244" s="65">
        <v>3.05</v>
      </c>
      <c r="W244" s="65">
        <v>182.85</v>
      </c>
      <c r="X244" s="65">
        <v>119.23</v>
      </c>
      <c r="Y244" s="65">
        <v>215.65</v>
      </c>
      <c r="Z244" s="65">
        <v>134.5</v>
      </c>
      <c r="AA244" s="65">
        <v>1825.91</v>
      </c>
      <c r="AB244" s="9"/>
      <c r="AC244" s="9"/>
    </row>
    <row r="245" spans="1:29" s="12" customFormat="1" ht="16.5" customHeight="1" x14ac:dyDescent="0.2">
      <c r="A245" s="12" t="s">
        <v>4</v>
      </c>
      <c r="B245" s="9">
        <f>ENERO!$C$26</f>
        <v>10</v>
      </c>
      <c r="C245" s="9">
        <f>FEBRERO!$C$26</f>
        <v>11</v>
      </c>
      <c r="D245" s="9">
        <f>MARZO!$C$26</f>
        <v>25</v>
      </c>
      <c r="E245" s="9">
        <f>ABRIL!$C$26</f>
        <v>19</v>
      </c>
      <c r="F245" s="9">
        <f>MAYO!$C$26</f>
        <v>16</v>
      </c>
      <c r="G245" s="9">
        <f>JUNIO!$C$26</f>
        <v>0</v>
      </c>
      <c r="H245" s="9">
        <f>JULIO!$C$26</f>
        <v>0</v>
      </c>
      <c r="I245" s="9">
        <f>AGOSTO!$C$26</f>
        <v>0</v>
      </c>
      <c r="J245" s="9">
        <f>SEPTIEMBRE!$C$26</f>
        <v>0</v>
      </c>
      <c r="K245" s="9">
        <f>OCTUBRE!$C$26</f>
        <v>0</v>
      </c>
      <c r="L245" s="9">
        <f>NOVIEMBRE!$C$26</f>
        <v>0</v>
      </c>
      <c r="M245" s="9">
        <f>DICIEMBRE!$C$26</f>
        <v>0</v>
      </c>
      <c r="N245" s="9">
        <f>SUM(B245:M245)</f>
        <v>81</v>
      </c>
      <c r="O245" s="65">
        <v>11</v>
      </c>
      <c r="P245" s="65">
        <v>7</v>
      </c>
      <c r="Q245" s="65">
        <v>11</v>
      </c>
      <c r="R245" s="65">
        <v>10</v>
      </c>
      <c r="S245" s="65">
        <v>10</v>
      </c>
      <c r="T245" s="65">
        <v>20</v>
      </c>
      <c r="U245" s="65">
        <v>11</v>
      </c>
      <c r="V245" s="65">
        <v>1</v>
      </c>
      <c r="W245" s="65">
        <v>13</v>
      </c>
      <c r="X245" s="65">
        <v>15</v>
      </c>
      <c r="Y245" s="65">
        <v>10</v>
      </c>
      <c r="Z245" s="65">
        <v>6</v>
      </c>
      <c r="AA245" s="65">
        <v>125</v>
      </c>
      <c r="AB245" s="9"/>
      <c r="AC245" s="9"/>
    </row>
    <row r="246" spans="1:29" s="12" customFormat="1" ht="16.5" customHeight="1" x14ac:dyDescent="0.2">
      <c r="A246" s="11" t="s">
        <v>51</v>
      </c>
      <c r="B246" s="9">
        <f>ENERO!$I$26</f>
        <v>2514.4899999999998</v>
      </c>
      <c r="C246" s="9">
        <f>FEBRERO!$I$26</f>
        <v>3107.34</v>
      </c>
      <c r="D246" s="9">
        <f>MARZO!$I$26</f>
        <v>3065.04</v>
      </c>
      <c r="E246" s="9">
        <f>ABRIL!$I$26</f>
        <v>3117.36</v>
      </c>
      <c r="F246" s="9">
        <f>MAYO!$I$26</f>
        <v>2945.11</v>
      </c>
      <c r="G246" s="9">
        <f>JUNIO!$I$26</f>
        <v>0</v>
      </c>
      <c r="H246" s="9">
        <f>JULIO!$I$26</f>
        <v>0</v>
      </c>
      <c r="I246" s="9">
        <f>AGOSTO!$I$26</f>
        <v>0</v>
      </c>
      <c r="J246" s="9">
        <f>SEPTIEMBRE!$I$26</f>
        <v>0</v>
      </c>
      <c r="K246" s="9">
        <f>OCTUBRE!$I$26</f>
        <v>0</v>
      </c>
      <c r="L246" s="9">
        <f>NOVIEMBRE!$I$26</f>
        <v>0</v>
      </c>
      <c r="M246" s="9">
        <f>DICIEMBRE!$I$26</f>
        <v>0</v>
      </c>
      <c r="N246" s="9">
        <f>SUM(B246:M246)</f>
        <v>14749.34</v>
      </c>
      <c r="O246" s="65">
        <v>997.51</v>
      </c>
      <c r="P246" s="65">
        <v>942.78</v>
      </c>
      <c r="Q246" s="65">
        <v>926.73</v>
      </c>
      <c r="R246" s="65">
        <v>967.88</v>
      </c>
      <c r="S246" s="65">
        <v>2356.7800000000002</v>
      </c>
      <c r="T246" s="65">
        <v>2402.4899999999998</v>
      </c>
      <c r="U246" s="65">
        <v>2292.69</v>
      </c>
      <c r="V246" s="65">
        <v>2387.19</v>
      </c>
      <c r="W246" s="65">
        <v>85.75</v>
      </c>
      <c r="X246" s="65">
        <v>2625.89</v>
      </c>
      <c r="Y246" s="65">
        <v>2826.09</v>
      </c>
      <c r="Z246" s="65">
        <v>2732.79</v>
      </c>
      <c r="AA246" s="65">
        <v>21544.57</v>
      </c>
      <c r="AB246" s="9"/>
    </row>
    <row r="247" spans="1:29" s="9" customFormat="1" ht="16.5" hidden="1" customHeight="1" x14ac:dyDescent="0.2">
      <c r="A247" s="13" t="s">
        <v>96</v>
      </c>
      <c r="B247" s="9">
        <f>ENERO!$H$26</f>
        <v>120</v>
      </c>
      <c r="C247" s="9">
        <f>FEBRERO!$H$26</f>
        <v>155</v>
      </c>
      <c r="D247" s="9">
        <f>MARZO!$H$26</f>
        <v>156</v>
      </c>
      <c r="E247" s="9">
        <f>ABRIL!$H$26</f>
        <v>162</v>
      </c>
      <c r="F247" s="9">
        <f>MAYO!$H$26</f>
        <v>157</v>
      </c>
      <c r="G247" s="9">
        <f>JUNIO!$H$26</f>
        <v>0</v>
      </c>
      <c r="H247" s="9">
        <f>JULIO!$H$26</f>
        <v>0</v>
      </c>
      <c r="I247" s="9">
        <f>AGOSTO!$H$26</f>
        <v>0</v>
      </c>
      <c r="J247" s="9">
        <f>SEPTIEMBRE!$H$25</f>
        <v>0</v>
      </c>
      <c r="K247" s="9">
        <f>OCTUBRE!$H$26</f>
        <v>0</v>
      </c>
      <c r="L247" s="9">
        <f>NOVIEMBRE!$H$26</f>
        <v>0</v>
      </c>
      <c r="M247" s="9">
        <f>DICIEMBRE!$H$26</f>
        <v>0</v>
      </c>
      <c r="N247" s="9">
        <f>SUM(B247:M247)</f>
        <v>750</v>
      </c>
      <c r="O247" s="65">
        <v>56</v>
      </c>
      <c r="P247" s="65">
        <v>56</v>
      </c>
      <c r="Q247" s="65">
        <v>57</v>
      </c>
      <c r="R247" s="65">
        <v>58</v>
      </c>
      <c r="S247" s="65">
        <v>119</v>
      </c>
      <c r="T247" s="65">
        <v>119</v>
      </c>
      <c r="U247" s="65">
        <v>116</v>
      </c>
      <c r="V247" s="65">
        <v>117</v>
      </c>
      <c r="W247" s="65">
        <v>4</v>
      </c>
      <c r="X247" s="65">
        <v>124</v>
      </c>
      <c r="Y247" s="65">
        <v>137</v>
      </c>
      <c r="Z247" s="65">
        <v>138</v>
      </c>
      <c r="AA247" s="65">
        <v>1101</v>
      </c>
    </row>
    <row r="248" spans="1:29" s="12" customFormat="1" ht="16.5" hidden="1" customHeight="1" x14ac:dyDescent="0.2">
      <c r="A248" s="11" t="s">
        <v>1</v>
      </c>
      <c r="B248" s="9">
        <f>ENERO!$E$26</f>
        <v>63.51</v>
      </c>
      <c r="C248" s="9">
        <f>FEBRERO!$E$26</f>
        <v>154.1</v>
      </c>
      <c r="D248" s="9">
        <f>MARZO!$E$26</f>
        <v>214.53</v>
      </c>
      <c r="E248" s="9">
        <f>ABRIL!$E$26</f>
        <v>159.82</v>
      </c>
      <c r="F248" s="9">
        <f>MAYO!$E$26</f>
        <v>202.72</v>
      </c>
      <c r="G248" s="9">
        <f>JUNIO!$E$26</f>
        <v>0</v>
      </c>
      <c r="H248" s="9">
        <f>JULIO!$E$26</f>
        <v>0</v>
      </c>
      <c r="I248" s="9">
        <f>AGOSTO!$E$26</f>
        <v>0</v>
      </c>
      <c r="J248" s="9">
        <f>SEPTIEMBRE!$E$26</f>
        <v>0</v>
      </c>
      <c r="K248" s="9">
        <f>OCTUBRE!$E$26</f>
        <v>0</v>
      </c>
      <c r="L248" s="9">
        <f>NOVIEMBRE!$E$26</f>
        <v>0</v>
      </c>
      <c r="M248" s="9">
        <f>DICIEMBRE!$E$26</f>
        <v>0</v>
      </c>
      <c r="N248" s="9">
        <f>SUM(B248:M248)</f>
        <v>794.68000000000006</v>
      </c>
      <c r="O248" s="65">
        <v>94.58</v>
      </c>
      <c r="P248" s="65">
        <v>64.38</v>
      </c>
      <c r="Q248" s="65">
        <v>80.98</v>
      </c>
      <c r="R248" s="65">
        <v>83.63</v>
      </c>
      <c r="S248" s="65">
        <v>83.59</v>
      </c>
      <c r="T248" s="65">
        <v>171.45</v>
      </c>
      <c r="U248" s="65">
        <v>214.72</v>
      </c>
      <c r="V248" s="65">
        <v>2.04</v>
      </c>
      <c r="W248" s="65">
        <v>130.21</v>
      </c>
      <c r="X248" s="65">
        <v>85.79</v>
      </c>
      <c r="Y248" s="65">
        <v>151.88</v>
      </c>
      <c r="Z248" s="65">
        <v>94.08</v>
      </c>
      <c r="AA248" s="65">
        <v>1257.33</v>
      </c>
      <c r="AB248" s="9"/>
    </row>
    <row r="249" spans="1:29" s="12" customFormat="1" ht="16.5" customHeight="1" x14ac:dyDescent="0.2">
      <c r="A249" s="11" t="s">
        <v>53</v>
      </c>
      <c r="B249" s="46">
        <f>IFERROR(+B246/(B244/(30.4166666666667)),"")</f>
        <v>809.42326348467293</v>
      </c>
      <c r="C249" s="46">
        <f t="shared" ref="C249:N249" si="46">IFERROR(+C246/(C244/(30.4166666666667)),"")</f>
        <v>452.07310948486207</v>
      </c>
      <c r="D249" s="46">
        <f t="shared" si="46"/>
        <v>310.59534914712185</v>
      </c>
      <c r="E249" s="46">
        <f t="shared" si="46"/>
        <v>380.29799863634577</v>
      </c>
      <c r="F249" s="46">
        <f t="shared" si="46"/>
        <v>302.39140280403308</v>
      </c>
      <c r="G249" s="46" t="str">
        <f t="shared" si="46"/>
        <v/>
      </c>
      <c r="H249" s="46" t="str">
        <f t="shared" si="46"/>
        <v/>
      </c>
      <c r="I249" s="46" t="str">
        <f t="shared" si="46"/>
        <v/>
      </c>
      <c r="J249" s="46" t="str">
        <f t="shared" si="46"/>
        <v/>
      </c>
      <c r="K249" s="46" t="str">
        <f t="shared" si="46"/>
        <v/>
      </c>
      <c r="L249" s="46" t="str">
        <f t="shared" si="46"/>
        <v/>
      </c>
      <c r="M249" s="46" t="str">
        <f t="shared" si="46"/>
        <v/>
      </c>
      <c r="N249" s="46">
        <f t="shared" si="46"/>
        <v>390.35035398666469</v>
      </c>
      <c r="O249" s="66">
        <v>226.42484452736343</v>
      </c>
      <c r="P249" s="66">
        <v>274.15129063097544</v>
      </c>
      <c r="Q249" s="66">
        <v>233.88680302024588</v>
      </c>
      <c r="R249" s="66">
        <v>227.52672798000904</v>
      </c>
      <c r="S249" s="66">
        <v>570.15343725973707</v>
      </c>
      <c r="T249" s="66">
        <v>294.43465691607264</v>
      </c>
      <c r="U249" s="66">
        <v>226.268616158339</v>
      </c>
      <c r="V249" s="66">
        <v>23806.676229508226</v>
      </c>
      <c r="W249" s="66">
        <v>14.264310454835492</v>
      </c>
      <c r="X249" s="66">
        <v>669.88862562554232</v>
      </c>
      <c r="Y249" s="66">
        <v>398.60995826570877</v>
      </c>
      <c r="Z249" s="66">
        <v>618.01013011152486</v>
      </c>
      <c r="AA249" s="66">
        <v>358.89720970182941</v>
      </c>
      <c r="AB249" s="9"/>
    </row>
    <row r="250" spans="1:29" s="12" customFormat="1" ht="15" customHeight="1" x14ac:dyDescent="0.2">
      <c r="A250" s="11" t="s">
        <v>48</v>
      </c>
      <c r="B250" s="47">
        <f>IFERROR((B244-B248)*100/B244,"")</f>
        <v>32.786538258016719</v>
      </c>
      <c r="C250" s="47">
        <f t="shared" ref="C250:N250" si="47">IFERROR((C244-C248)*100/C244,"")</f>
        <v>26.292629262926294</v>
      </c>
      <c r="D250" s="47">
        <f t="shared" si="47"/>
        <v>28.528118336886997</v>
      </c>
      <c r="E250" s="47">
        <f t="shared" si="47"/>
        <v>35.900212569686765</v>
      </c>
      <c r="F250" s="47">
        <f t="shared" si="47"/>
        <v>31.568998109640837</v>
      </c>
      <c r="G250" s="47" t="str">
        <f t="shared" si="47"/>
        <v/>
      </c>
      <c r="H250" s="47" t="str">
        <f t="shared" si="47"/>
        <v/>
      </c>
      <c r="I250" s="47" t="str">
        <f t="shared" si="47"/>
        <v/>
      </c>
      <c r="J250" s="47" t="str">
        <f t="shared" si="47"/>
        <v/>
      </c>
      <c r="K250" s="47" t="str">
        <f t="shared" si="47"/>
        <v/>
      </c>
      <c r="L250" s="47" t="str">
        <f t="shared" si="47"/>
        <v/>
      </c>
      <c r="M250" s="47" t="str">
        <f t="shared" si="47"/>
        <v/>
      </c>
      <c r="N250" s="47">
        <f t="shared" si="47"/>
        <v>30.854701598378124</v>
      </c>
      <c r="O250" s="67">
        <v>29.417910447761194</v>
      </c>
      <c r="P250" s="67">
        <v>38.451242829827919</v>
      </c>
      <c r="Q250" s="67">
        <v>32.80783272485894</v>
      </c>
      <c r="R250" s="67">
        <v>35.365947909421124</v>
      </c>
      <c r="S250" s="67">
        <v>33.516265012328006</v>
      </c>
      <c r="T250" s="67">
        <v>30.919859784842263</v>
      </c>
      <c r="U250" s="67">
        <v>30.330953926022058</v>
      </c>
      <c r="V250" s="67">
        <v>33.114754098360649</v>
      </c>
      <c r="W250" s="67">
        <v>28.788624555646695</v>
      </c>
      <c r="X250" s="67">
        <v>28.046632558919733</v>
      </c>
      <c r="Y250" s="67">
        <v>29.571064224437748</v>
      </c>
      <c r="Z250" s="67">
        <v>30.052044609665426</v>
      </c>
      <c r="AA250" s="67">
        <v>31.139541379367007</v>
      </c>
      <c r="AB250" s="9"/>
    </row>
    <row r="251" spans="1:29" s="12" customFormat="1" ht="16.5" hidden="1" customHeight="1" x14ac:dyDescent="0.2">
      <c r="A251" s="11" t="s">
        <v>49</v>
      </c>
      <c r="B251" s="14" t="e">
        <f>(SUM($B245:B245)/+SUM(#REF!)-1)</f>
        <v>#REF!</v>
      </c>
      <c r="C251" s="14" t="e">
        <f>(SUM($B245:C245)/+SUM(#REF!)-1)</f>
        <v>#REF!</v>
      </c>
      <c r="D251" s="14" t="e">
        <f>(SUM($B245:D245)/+SUM(#REF!)-1)</f>
        <v>#REF!</v>
      </c>
      <c r="E251" s="14" t="e">
        <f>(SUM($B245:E245)/+SUM(#REF!)-1)</f>
        <v>#REF!</v>
      </c>
      <c r="F251" s="14" t="e">
        <f>(SUM($B245:F245)/+SUM(#REF!)-1)</f>
        <v>#REF!</v>
      </c>
      <c r="G251" s="14" t="e">
        <f>(SUM($B245:G245)/+SUM(#REF!)-1)</f>
        <v>#REF!</v>
      </c>
      <c r="H251" s="14" t="e">
        <f>(SUM($B245:H245)/+SUM(#REF!)-1)</f>
        <v>#REF!</v>
      </c>
      <c r="I251" s="14" t="e">
        <f>(SUM($B245:I245)/+SUM(#REF!)-1)</f>
        <v>#REF!</v>
      </c>
      <c r="J251" s="14" t="e">
        <f>(SUM($B245:J245)/+SUM(#REF!)-1)</f>
        <v>#REF!</v>
      </c>
      <c r="K251" s="14" t="e">
        <f>(SUM($B245:K245)/+SUM(#REF!)-1)</f>
        <v>#REF!</v>
      </c>
      <c r="L251" s="14" t="e">
        <f>(SUM($B245:L245)/+SUM(#REF!)-1)</f>
        <v>#REF!</v>
      </c>
      <c r="M251" s="14" t="e">
        <f>(SUM($B245:M245)/+SUM(#REF!)-1)</f>
        <v>#REF!</v>
      </c>
      <c r="N251" s="14"/>
      <c r="O251" s="68" t="e">
        <v>#REF!</v>
      </c>
      <c r="P251" s="68" t="e">
        <v>#REF!</v>
      </c>
      <c r="Q251" s="68" t="e">
        <v>#REF!</v>
      </c>
      <c r="R251" s="68" t="e">
        <v>#REF!</v>
      </c>
      <c r="S251" s="68" t="e">
        <v>#REF!</v>
      </c>
      <c r="T251" s="68" t="e">
        <v>#REF!</v>
      </c>
      <c r="U251" s="68" t="e">
        <v>#REF!</v>
      </c>
      <c r="V251" s="68" t="e">
        <v>#REF!</v>
      </c>
      <c r="W251" s="68" t="e">
        <v>#REF!</v>
      </c>
      <c r="X251" s="68" t="e">
        <v>#REF!</v>
      </c>
      <c r="Y251" s="68" t="e">
        <v>#REF!</v>
      </c>
      <c r="Z251" s="68" t="e">
        <v>#REF!</v>
      </c>
      <c r="AA251" s="68"/>
      <c r="AB251" s="9"/>
    </row>
    <row r="252" spans="1:29" s="12" customFormat="1" ht="16.5" hidden="1" customHeight="1" x14ac:dyDescent="0.2">
      <c r="A252" s="11" t="s">
        <v>50</v>
      </c>
      <c r="B252" s="14" t="e">
        <f>(SUM($B244:B244)/+SUM(#REF!)-1)</f>
        <v>#REF!</v>
      </c>
      <c r="C252" s="14" t="e">
        <f>(SUM($B244:C244)/+SUM(#REF!)-1)</f>
        <v>#REF!</v>
      </c>
      <c r="D252" s="14" t="e">
        <f>(SUM($B244:D244)/+SUM(#REF!)-1)</f>
        <v>#REF!</v>
      </c>
      <c r="E252" s="14" t="e">
        <f>(SUM($B244:E244)/+SUM(#REF!)-1)</f>
        <v>#REF!</v>
      </c>
      <c r="F252" s="14" t="e">
        <f>(SUM($B244:F244)/+SUM(#REF!)-1)</f>
        <v>#REF!</v>
      </c>
      <c r="G252" s="14" t="e">
        <f>(SUM($B244:G244)/+SUM(#REF!)-1)</f>
        <v>#REF!</v>
      </c>
      <c r="H252" s="14" t="e">
        <f>(SUM($B244:H244)/+SUM(#REF!)-1)</f>
        <v>#REF!</v>
      </c>
      <c r="I252" s="14" t="e">
        <f>(SUM($B244:I244)/+SUM(#REF!)-1)</f>
        <v>#REF!</v>
      </c>
      <c r="J252" s="14" t="e">
        <f>(SUM($B244:J244)/+SUM(#REF!)-1)</f>
        <v>#REF!</v>
      </c>
      <c r="K252" s="14" t="e">
        <f>(SUM($B244:K244)/+SUM(#REF!)-1)</f>
        <v>#REF!</v>
      </c>
      <c r="L252" s="14" t="e">
        <f>(SUM($B244:L244)/+SUM(#REF!)-1)</f>
        <v>#REF!</v>
      </c>
      <c r="M252" s="14" t="e">
        <f>(SUM($B244:M244)/+SUM(#REF!)-1)</f>
        <v>#REF!</v>
      </c>
      <c r="N252" s="14"/>
      <c r="O252" s="68" t="e">
        <v>#REF!</v>
      </c>
      <c r="P252" s="68" t="e">
        <v>#REF!</v>
      </c>
      <c r="Q252" s="68" t="e">
        <v>#REF!</v>
      </c>
      <c r="R252" s="68" t="e">
        <v>#REF!</v>
      </c>
      <c r="S252" s="68" t="e">
        <v>#REF!</v>
      </c>
      <c r="T252" s="68" t="e">
        <v>#REF!</v>
      </c>
      <c r="U252" s="68" t="e">
        <v>#REF!</v>
      </c>
      <c r="V252" s="68" t="e">
        <v>#REF!</v>
      </c>
      <c r="W252" s="68" t="e">
        <v>#REF!</v>
      </c>
      <c r="X252" s="68" t="e">
        <v>#REF!</v>
      </c>
      <c r="Y252" s="68" t="e">
        <v>#REF!</v>
      </c>
      <c r="Z252" s="68" t="e">
        <v>#REF!</v>
      </c>
      <c r="AA252" s="68"/>
      <c r="AB252" s="9"/>
    </row>
    <row r="253" spans="1:29" s="5" customFormat="1" ht="21.75" customHeight="1" x14ac:dyDescent="0.2">
      <c r="A253" s="10" t="s">
        <v>47</v>
      </c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9"/>
    </row>
    <row r="254" spans="1:29" s="78" customFormat="1" ht="16.5" customHeight="1" x14ac:dyDescent="0.25">
      <c r="A254" s="75" t="s">
        <v>3</v>
      </c>
      <c r="B254" s="76">
        <f>+B4+B14+B24+B32+B42+B54+B64+B74+B84+B94+B106+B118+B130+B140+B152+B162+B172+B182+B192+B202+B212+B222+B234+B244</f>
        <v>50400.319999999992</v>
      </c>
      <c r="C254" s="76">
        <f>+C4+C14+C24+C32+C42+C54+C64+C74+C84+C94+C106+C118+C130+C140+C152+C162+C172+C182+C192+C202+C212+C222+C234+C244</f>
        <v>42019.770000000004</v>
      </c>
      <c r="D254" s="76">
        <f t="shared" ref="D254:N254" si="48">+D4+D14+D24+D32+D42+D54+D64+D74+D84+D94+D106+D118+D130+D140+D152+D162+D172+D182+D192+D202+D212+D222+D234+D244</f>
        <v>45086.880000000012</v>
      </c>
      <c r="E254" s="76">
        <f t="shared" si="48"/>
        <v>47248.81</v>
      </c>
      <c r="F254" s="76">
        <f t="shared" si="48"/>
        <v>47301.779999999977</v>
      </c>
      <c r="G254" s="76">
        <f t="shared" si="48"/>
        <v>0</v>
      </c>
      <c r="H254" s="76">
        <f t="shared" si="48"/>
        <v>0</v>
      </c>
      <c r="I254" s="76">
        <f t="shared" si="48"/>
        <v>0</v>
      </c>
      <c r="J254" s="76">
        <f t="shared" si="48"/>
        <v>0</v>
      </c>
      <c r="K254" s="76">
        <f t="shared" si="48"/>
        <v>0</v>
      </c>
      <c r="L254" s="76">
        <f t="shared" si="48"/>
        <v>0</v>
      </c>
      <c r="M254" s="76">
        <f t="shared" si="48"/>
        <v>0</v>
      </c>
      <c r="N254" s="76">
        <f t="shared" si="48"/>
        <v>232057.56000000003</v>
      </c>
      <c r="O254" s="77">
        <v>49408.579999999994</v>
      </c>
      <c r="P254" s="77">
        <v>44009.25</v>
      </c>
      <c r="Q254" s="77">
        <v>46933.61</v>
      </c>
      <c r="R254" s="77">
        <v>45477.709999999985</v>
      </c>
      <c r="S254" s="77">
        <v>52013.310000000012</v>
      </c>
      <c r="T254" s="77">
        <v>51825.640000000021</v>
      </c>
      <c r="U254" s="77">
        <v>41107.520000000004</v>
      </c>
      <c r="V254" s="77">
        <v>46167.98000000001</v>
      </c>
      <c r="W254" s="77">
        <v>44463.840000000004</v>
      </c>
      <c r="X254" s="77">
        <v>46791.430000000008</v>
      </c>
      <c r="Y254" s="77">
        <v>44726.200000000004</v>
      </c>
      <c r="Z254" s="77">
        <v>46596.850000000006</v>
      </c>
      <c r="AA254" s="77">
        <v>559521.92000000016</v>
      </c>
      <c r="AB254" s="9"/>
    </row>
    <row r="255" spans="1:29" s="78" customFormat="1" ht="16.5" customHeight="1" x14ac:dyDescent="0.25">
      <c r="A255" s="78" t="s">
        <v>4</v>
      </c>
      <c r="B255" s="76">
        <f t="shared" ref="B255:N258" si="49">+B5+B15+B25+B33+B43+B55+B65+B75+B85+B95+B107+B119+B131+B141+B153+B163+B173+B183+B193+B203+B213+B223+B235+B245</f>
        <v>3962</v>
      </c>
      <c r="C255" s="76">
        <f t="shared" si="49"/>
        <v>3412</v>
      </c>
      <c r="D255" s="76">
        <f t="shared" si="49"/>
        <v>3659</v>
      </c>
      <c r="E255" s="76">
        <f t="shared" si="49"/>
        <v>3616</v>
      </c>
      <c r="F255" s="76">
        <f t="shared" si="49"/>
        <v>3600</v>
      </c>
      <c r="G255" s="76">
        <f t="shared" si="49"/>
        <v>0</v>
      </c>
      <c r="H255" s="76">
        <f t="shared" si="49"/>
        <v>0</v>
      </c>
      <c r="I255" s="76">
        <f t="shared" si="49"/>
        <v>0</v>
      </c>
      <c r="J255" s="76">
        <f t="shared" si="49"/>
        <v>0</v>
      </c>
      <c r="K255" s="76">
        <f t="shared" si="49"/>
        <v>0</v>
      </c>
      <c r="L255" s="76">
        <f t="shared" si="49"/>
        <v>0</v>
      </c>
      <c r="M255" s="76">
        <f t="shared" si="49"/>
        <v>0</v>
      </c>
      <c r="N255" s="76">
        <f t="shared" si="49"/>
        <v>20982.2</v>
      </c>
      <c r="O255" s="77">
        <v>3876</v>
      </c>
      <c r="P255" s="77">
        <v>3576</v>
      </c>
      <c r="Q255" s="77">
        <v>3714</v>
      </c>
      <c r="R255" s="77">
        <v>3338</v>
      </c>
      <c r="S255" s="77">
        <v>3746</v>
      </c>
      <c r="T255" s="77">
        <v>3781</v>
      </c>
      <c r="U255" s="77">
        <v>3056</v>
      </c>
      <c r="V255" s="77">
        <v>3623</v>
      </c>
      <c r="W255" s="77">
        <v>3336</v>
      </c>
      <c r="X255" s="77">
        <v>3589</v>
      </c>
      <c r="Y255" s="77">
        <v>3302</v>
      </c>
      <c r="Z255" s="77">
        <v>3812</v>
      </c>
      <c r="AA255" s="77">
        <v>49855.43</v>
      </c>
      <c r="AB255" s="9"/>
    </row>
    <row r="256" spans="1:29" s="78" customFormat="1" ht="16.5" customHeight="1" x14ac:dyDescent="0.25">
      <c r="A256" s="75" t="s">
        <v>51</v>
      </c>
      <c r="B256" s="76">
        <f t="shared" si="49"/>
        <v>83143.120000000024</v>
      </c>
      <c r="C256" s="76">
        <f t="shared" si="49"/>
        <v>91333.04</v>
      </c>
      <c r="D256" s="76">
        <f t="shared" si="49"/>
        <v>87901.059999999983</v>
      </c>
      <c r="E256" s="76">
        <f t="shared" si="49"/>
        <v>94036.080000000031</v>
      </c>
      <c r="F256" s="76">
        <f t="shared" si="49"/>
        <v>94064.319999999992</v>
      </c>
      <c r="G256" s="76">
        <f t="shared" si="49"/>
        <v>0</v>
      </c>
      <c r="H256" s="76">
        <f t="shared" si="49"/>
        <v>0</v>
      </c>
      <c r="I256" s="76">
        <f t="shared" si="49"/>
        <v>0</v>
      </c>
      <c r="J256" s="76">
        <f t="shared" si="49"/>
        <v>0</v>
      </c>
      <c r="K256" s="76">
        <f t="shared" si="49"/>
        <v>0</v>
      </c>
      <c r="L256" s="76">
        <f t="shared" si="49"/>
        <v>0</v>
      </c>
      <c r="M256" s="76">
        <f t="shared" si="49"/>
        <v>0</v>
      </c>
      <c r="N256" s="76">
        <f t="shared" si="49"/>
        <v>450477.61999999994</v>
      </c>
      <c r="O256" s="77">
        <v>57276.09</v>
      </c>
      <c r="P256" s="77">
        <v>54685.679999999993</v>
      </c>
      <c r="Q256" s="77">
        <v>67532.350000000006</v>
      </c>
      <c r="R256" s="77">
        <v>72001.349999999991</v>
      </c>
      <c r="S256" s="77">
        <v>72309</v>
      </c>
      <c r="T256" s="77">
        <v>74025.560000000027</v>
      </c>
      <c r="U256" s="77">
        <v>70512.890000000014</v>
      </c>
      <c r="V256" s="77">
        <v>68551.61</v>
      </c>
      <c r="W256" s="77">
        <v>87510.680000000008</v>
      </c>
      <c r="X256" s="77">
        <v>73141.429999999993</v>
      </c>
      <c r="Y256" s="77">
        <v>82155.400000000009</v>
      </c>
      <c r="Z256" s="77">
        <v>82948.170000000013</v>
      </c>
      <c r="AA256" s="77">
        <v>862650.20999999985</v>
      </c>
      <c r="AB256" s="9"/>
    </row>
    <row r="257" spans="1:28" s="76" customFormat="1" ht="16.5" hidden="1" customHeight="1" x14ac:dyDescent="0.25">
      <c r="A257" s="79" t="s">
        <v>96</v>
      </c>
      <c r="B257" s="76">
        <f t="shared" si="49"/>
        <v>8228</v>
      </c>
      <c r="C257" s="76">
        <f t="shared" si="49"/>
        <v>8812</v>
      </c>
      <c r="D257" s="76">
        <f t="shared" si="49"/>
        <v>8175</v>
      </c>
      <c r="E257" s="76">
        <f t="shared" si="49"/>
        <v>9049</v>
      </c>
      <c r="F257" s="76">
        <f t="shared" si="49"/>
        <v>9156</v>
      </c>
      <c r="G257" s="76">
        <f t="shared" si="49"/>
        <v>0</v>
      </c>
      <c r="H257" s="76">
        <f t="shared" si="49"/>
        <v>0</v>
      </c>
      <c r="I257" s="76">
        <f t="shared" si="49"/>
        <v>0</v>
      </c>
      <c r="J257" s="76" t="e">
        <f t="shared" si="49"/>
        <v>#REF!</v>
      </c>
      <c r="K257" s="76">
        <f t="shared" si="49"/>
        <v>0</v>
      </c>
      <c r="L257" s="76">
        <f t="shared" si="49"/>
        <v>0</v>
      </c>
      <c r="M257" s="76">
        <f t="shared" si="49"/>
        <v>0</v>
      </c>
      <c r="N257" s="76" t="e">
        <f t="shared" si="49"/>
        <v>#REF!</v>
      </c>
      <c r="O257" s="77">
        <v>6513</v>
      </c>
      <c r="P257" s="77">
        <v>6055</v>
      </c>
      <c r="Q257" s="77">
        <v>6834</v>
      </c>
      <c r="R257" s="77">
        <v>7159</v>
      </c>
      <c r="S257" s="77">
        <v>6851</v>
      </c>
      <c r="T257" s="77">
        <v>7331</v>
      </c>
      <c r="U257" s="77">
        <v>7003</v>
      </c>
      <c r="V257" s="77">
        <v>6789</v>
      </c>
      <c r="W257" s="77" t="e">
        <v>#REF!</v>
      </c>
      <c r="X257" s="77">
        <v>7587</v>
      </c>
      <c r="Y257" s="77">
        <v>8300</v>
      </c>
      <c r="Z257" s="77">
        <v>7972</v>
      </c>
      <c r="AA257" s="77" t="e">
        <v>#REF!</v>
      </c>
      <c r="AB257" s="9"/>
    </row>
    <row r="258" spans="1:28" s="78" customFormat="1" ht="16.5" hidden="1" customHeight="1" x14ac:dyDescent="0.25">
      <c r="A258" s="75" t="s">
        <v>1</v>
      </c>
      <c r="B258" s="76">
        <f t="shared" si="49"/>
        <v>33308.31</v>
      </c>
      <c r="C258" s="76">
        <f t="shared" si="49"/>
        <v>27766.62</v>
      </c>
      <c r="D258" s="76">
        <f t="shared" si="49"/>
        <v>30064.449999999997</v>
      </c>
      <c r="E258" s="76">
        <f t="shared" si="49"/>
        <v>31386.38</v>
      </c>
      <c r="F258" s="76">
        <f t="shared" si="49"/>
        <v>30890.81</v>
      </c>
      <c r="G258" s="76">
        <f t="shared" si="49"/>
        <v>0</v>
      </c>
      <c r="H258" s="76">
        <f t="shared" si="49"/>
        <v>0</v>
      </c>
      <c r="I258" s="76">
        <f t="shared" si="49"/>
        <v>0</v>
      </c>
      <c r="J258" s="76">
        <f t="shared" si="49"/>
        <v>0</v>
      </c>
      <c r="K258" s="76">
        <f t="shared" si="49"/>
        <v>0</v>
      </c>
      <c r="L258" s="76">
        <f t="shared" si="49"/>
        <v>0</v>
      </c>
      <c r="M258" s="76">
        <f t="shared" si="49"/>
        <v>0</v>
      </c>
      <c r="N258" s="76">
        <f t="shared" si="49"/>
        <v>153416.56999999998</v>
      </c>
      <c r="O258" s="77">
        <v>32242.290000000005</v>
      </c>
      <c r="P258" s="77">
        <v>29725.910000000003</v>
      </c>
      <c r="Q258" s="77">
        <v>30119.59</v>
      </c>
      <c r="R258" s="77">
        <v>30045.449999999993</v>
      </c>
      <c r="S258" s="77">
        <v>34565.099999999991</v>
      </c>
      <c r="T258" s="77">
        <v>34511.499999999985</v>
      </c>
      <c r="U258" s="77">
        <v>26745.940000000002</v>
      </c>
      <c r="V258" s="77">
        <v>30323.750000000004</v>
      </c>
      <c r="W258" s="77">
        <v>29623.720000000005</v>
      </c>
      <c r="X258" s="77">
        <v>31281.309999999998</v>
      </c>
      <c r="Y258" s="77">
        <v>30558.310000000005</v>
      </c>
      <c r="Z258" s="77">
        <v>31200.560000000005</v>
      </c>
      <c r="AA258" s="77">
        <v>370943.43</v>
      </c>
      <c r="AB258" s="9"/>
    </row>
    <row r="259" spans="1:28" s="78" customFormat="1" ht="16.5" customHeight="1" x14ac:dyDescent="0.25">
      <c r="A259" s="75" t="s">
        <v>53</v>
      </c>
      <c r="B259" s="46">
        <f>IFERROR(+B256/(B254/(30.4166666666667)),"")</f>
        <v>50.176994246597452</v>
      </c>
      <c r="C259" s="46">
        <f t="shared" ref="C259:N259" si="50">IFERROR(+C256/(C254/(30.4166666666667)),"")</f>
        <v>66.112847198671858</v>
      </c>
      <c r="D259" s="46">
        <f t="shared" si="50"/>
        <v>59.300116611898368</v>
      </c>
      <c r="E259" s="46">
        <f t="shared" si="50"/>
        <v>60.53621456286421</v>
      </c>
      <c r="F259" s="46">
        <f t="shared" si="50"/>
        <v>60.486583521099433</v>
      </c>
      <c r="G259" s="46" t="str">
        <f t="shared" si="50"/>
        <v/>
      </c>
      <c r="H259" s="46" t="str">
        <f t="shared" si="50"/>
        <v/>
      </c>
      <c r="I259" s="46" t="str">
        <f t="shared" si="50"/>
        <v/>
      </c>
      <c r="J259" s="46" t="str">
        <f t="shared" si="50"/>
        <v/>
      </c>
      <c r="K259" s="46" t="str">
        <f t="shared" si="50"/>
        <v/>
      </c>
      <c r="L259" s="46" t="str">
        <f t="shared" si="50"/>
        <v/>
      </c>
      <c r="M259" s="46" t="str">
        <f t="shared" si="50"/>
        <v/>
      </c>
      <c r="N259" s="46">
        <f t="shared" si="50"/>
        <v>59.045814358874345</v>
      </c>
      <c r="O259" s="80">
        <v>35.260024422883674</v>
      </c>
      <c r="P259" s="80">
        <v>37.795602060930413</v>
      </c>
      <c r="Q259" s="80">
        <v>43.766268547564721</v>
      </c>
      <c r="R259" s="80">
        <v>48.15636192983338</v>
      </c>
      <c r="S259" s="80">
        <v>42.285306395613006</v>
      </c>
      <c r="T259" s="80">
        <v>43.44588476540445</v>
      </c>
      <c r="U259" s="80">
        <v>52.174567350045344</v>
      </c>
      <c r="V259" s="80">
        <v>45.16358460632965</v>
      </c>
      <c r="W259" s="80">
        <v>59.863996976719427</v>
      </c>
      <c r="X259" s="80">
        <v>47.545426498684378</v>
      </c>
      <c r="Y259" s="80">
        <v>55.870908252135649</v>
      </c>
      <c r="Z259" s="80">
        <v>54.145437674435129</v>
      </c>
      <c r="AA259" s="80">
        <v>46.89529212278228</v>
      </c>
      <c r="AB259" s="9"/>
    </row>
    <row r="260" spans="1:28" s="78" customFormat="1" ht="15" customHeight="1" x14ac:dyDescent="0.25">
      <c r="A260" s="75" t="s">
        <v>48</v>
      </c>
      <c r="B260" s="47">
        <f>IFERROR((B254-B258)*100/B254,"")</f>
        <v>33.91250293648929</v>
      </c>
      <c r="C260" s="47">
        <f t="shared" ref="C260:N260" si="51">IFERROR((C254-C258)*100/C254,"")</f>
        <v>33.92010475069236</v>
      </c>
      <c r="D260" s="47">
        <f t="shared" si="51"/>
        <v>33.318850184355206</v>
      </c>
      <c r="E260" s="47">
        <f t="shared" si="51"/>
        <v>33.572125943489368</v>
      </c>
      <c r="F260" s="47">
        <f t="shared" si="51"/>
        <v>34.694191212254559</v>
      </c>
      <c r="G260" s="47" t="str">
        <f t="shared" si="51"/>
        <v/>
      </c>
      <c r="H260" s="47" t="str">
        <f t="shared" si="51"/>
        <v/>
      </c>
      <c r="I260" s="47" t="str">
        <f t="shared" si="51"/>
        <v/>
      </c>
      <c r="J260" s="47" t="str">
        <f t="shared" si="51"/>
        <v/>
      </c>
      <c r="K260" s="47" t="str">
        <f t="shared" si="51"/>
        <v/>
      </c>
      <c r="L260" s="47" t="str">
        <f t="shared" si="51"/>
        <v/>
      </c>
      <c r="M260" s="47" t="str">
        <f t="shared" si="51"/>
        <v/>
      </c>
      <c r="N260" s="47">
        <f t="shared" si="51"/>
        <v>33.888570577058573</v>
      </c>
      <c r="O260" s="81">
        <v>34.743540494383751</v>
      </c>
      <c r="P260" s="81">
        <v>32.455313371620726</v>
      </c>
      <c r="Q260" s="81">
        <v>35.825115519560505</v>
      </c>
      <c r="R260" s="81">
        <v>33.933678718651393</v>
      </c>
      <c r="S260" s="81">
        <v>33.545663600336177</v>
      </c>
      <c r="T260" s="81">
        <v>33.408444160072172</v>
      </c>
      <c r="U260" s="81">
        <v>34.936624734355178</v>
      </c>
      <c r="V260" s="81">
        <v>34.318655483735704</v>
      </c>
      <c r="W260" s="81">
        <v>33.375704842406769</v>
      </c>
      <c r="X260" s="81">
        <v>33.147351983044771</v>
      </c>
      <c r="Y260" s="81">
        <v>31.676936560673607</v>
      </c>
      <c r="Z260" s="81">
        <v>33.041482417802918</v>
      </c>
      <c r="AA260" s="81">
        <v>33.703503519576159</v>
      </c>
      <c r="AB260" s="9"/>
    </row>
    <row r="261" spans="1:28" s="5" customFormat="1" ht="15" x14ac:dyDescent="0.2">
      <c r="A261" s="11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9"/>
    </row>
    <row r="262" spans="1:28" s="5" customFormat="1" ht="15" x14ac:dyDescent="0.2">
      <c r="A262" s="11" t="s">
        <v>97</v>
      </c>
      <c r="B262" s="58">
        <f>+B254-B4-B14-B24-B32-B192-B182</f>
        <v>8671.1299999999937</v>
      </c>
      <c r="C262" s="58">
        <f t="shared" ref="C262:N262" si="52">+C254-C4-C14-C24-C32-C192-C182</f>
        <v>7866.6800000000057</v>
      </c>
      <c r="D262" s="58">
        <f t="shared" si="52"/>
        <v>8399.7100000000155</v>
      </c>
      <c r="E262" s="58">
        <f t="shared" si="52"/>
        <v>7830.55</v>
      </c>
      <c r="F262" s="58">
        <f t="shared" si="52"/>
        <v>8839.8499999999785</v>
      </c>
      <c r="G262" s="58">
        <f t="shared" si="52"/>
        <v>0</v>
      </c>
      <c r="H262" s="58">
        <f t="shared" si="52"/>
        <v>0</v>
      </c>
      <c r="I262" s="58">
        <f t="shared" si="52"/>
        <v>0</v>
      </c>
      <c r="J262" s="58">
        <f t="shared" si="52"/>
        <v>0</v>
      </c>
      <c r="K262" s="58">
        <f t="shared" si="52"/>
        <v>0</v>
      </c>
      <c r="L262" s="58">
        <f t="shared" si="52"/>
        <v>0</v>
      </c>
      <c r="M262" s="58">
        <f t="shared" si="52"/>
        <v>0</v>
      </c>
      <c r="N262" s="58">
        <f t="shared" si="52"/>
        <v>41607.920000000027</v>
      </c>
      <c r="O262" s="70">
        <v>7787.6599999999926</v>
      </c>
      <c r="P262" s="70">
        <v>7300.16</v>
      </c>
      <c r="Q262" s="70">
        <v>7985.0999999999985</v>
      </c>
      <c r="R262" s="70">
        <v>7558.6199999999853</v>
      </c>
      <c r="S262" s="70">
        <v>9047.4700000000103</v>
      </c>
      <c r="T262" s="70">
        <v>10554.470000000021</v>
      </c>
      <c r="U262" s="70">
        <v>6367.7200000000075</v>
      </c>
      <c r="V262" s="70">
        <v>8079.260000000012</v>
      </c>
      <c r="W262" s="70">
        <v>7686.5100000000039</v>
      </c>
      <c r="X262" s="70">
        <v>6962.8200000000079</v>
      </c>
      <c r="Y262" s="70">
        <v>6824.1200000000053</v>
      </c>
      <c r="Z262" s="70">
        <v>7766.3200000000061</v>
      </c>
      <c r="AA262" s="70">
        <v>93920.230000000185</v>
      </c>
      <c r="AB262" s="9"/>
    </row>
    <row r="263" spans="1:28" ht="15" x14ac:dyDescent="0.2">
      <c r="A263" s="11" t="s">
        <v>98</v>
      </c>
      <c r="B263" s="72">
        <f t="shared" ref="B263:K263" si="53">+B262/B254</f>
        <v>0.17204513780864875</v>
      </c>
      <c r="C263" s="72">
        <f t="shared" si="53"/>
        <v>0.18721378056091229</v>
      </c>
      <c r="D263" s="72">
        <f t="shared" si="53"/>
        <v>0.18630053798355559</v>
      </c>
      <c r="E263" s="72">
        <f t="shared" si="53"/>
        <v>0.16573009986918191</v>
      </c>
      <c r="F263" s="72">
        <f t="shared" si="53"/>
        <v>0.18688197357477843</v>
      </c>
      <c r="G263" s="72" t="e">
        <f t="shared" si="53"/>
        <v>#DIV/0!</v>
      </c>
      <c r="H263" s="72" t="e">
        <f t="shared" si="53"/>
        <v>#DIV/0!</v>
      </c>
      <c r="I263" s="72" t="e">
        <f t="shared" si="53"/>
        <v>#DIV/0!</v>
      </c>
      <c r="J263" s="72" t="e">
        <f t="shared" si="53"/>
        <v>#DIV/0!</v>
      </c>
      <c r="K263" s="72" t="e">
        <f t="shared" si="53"/>
        <v>#DIV/0!</v>
      </c>
      <c r="L263" s="72" t="e">
        <f>+L262/L254</f>
        <v>#DIV/0!</v>
      </c>
      <c r="M263" s="72" t="e">
        <f>+M262/M254</f>
        <v>#DIV/0!</v>
      </c>
      <c r="N263" s="72">
        <f>+N262/N254</f>
        <v>0.17929999781088804</v>
      </c>
      <c r="O263" s="71">
        <v>0.15761756358915788</v>
      </c>
      <c r="P263" s="71">
        <v>0.16587785522361775</v>
      </c>
      <c r="Q263" s="71">
        <v>0.17013607093083183</v>
      </c>
      <c r="R263" s="71">
        <v>0.16620493863917044</v>
      </c>
      <c r="S263" s="71">
        <v>0.17394528438970733</v>
      </c>
      <c r="T263" s="71">
        <v>0.20365344258170312</v>
      </c>
      <c r="U263" s="71">
        <v>0.15490401756175043</v>
      </c>
      <c r="V263" s="71">
        <v>0.17499704340540803</v>
      </c>
      <c r="W263" s="71">
        <v>0.17287103408072724</v>
      </c>
      <c r="X263" s="71">
        <v>0.14880545433212891</v>
      </c>
      <c r="Y263" s="71">
        <v>0.15257544794773545</v>
      </c>
      <c r="Z263" s="71">
        <v>0.16667049382093435</v>
      </c>
      <c r="AA263" s="71">
        <v>0.16785799920046057</v>
      </c>
      <c r="AB263" s="9"/>
    </row>
    <row r="265" spans="1:28" x14ac:dyDescent="0.2">
      <c r="A265" s="86" t="s">
        <v>126</v>
      </c>
      <c r="B265" s="85">
        <f>+(SUM(B262:F262)-SUM(O262:S262))/+SUM(O262:S262)</f>
        <v>4.8612856016317041E-2</v>
      </c>
    </row>
  </sheetData>
  <mergeCells count="2">
    <mergeCell ref="I1:J1"/>
    <mergeCell ref="B1:H1"/>
  </mergeCells>
  <phoneticPr fontId="0" type="noConversion"/>
  <conditionalFormatting sqref="B49:I52 B39:M40 B251:AA252 N49:V52 AA49:AA52 B261:AA262 B61:AA62 B71:AA72 B81:AA82 B91:AA92 B101:AA104 B113:AA116 B125:AA128 B147:AA150 B159:AA160 B169:AA170 B179:AA180 B189:AA190 B199:AA200 B209:AA210 B219:AA220 B229:AA232 B241:AA242 B21:AA22 B11:Z12 O39:Z40 B137:AA138">
    <cfRule type="cellIs" dxfId="3286" priority="2347" stopIfTrue="1" operator="lessThan">
      <formula>#REF!</formula>
    </cfRule>
    <cfRule type="cellIs" dxfId="3285" priority="2348" stopIfTrue="1" operator="greaterThanOrEqual">
      <formula>#REF!</formula>
    </cfRule>
  </conditionalFormatting>
  <conditionalFormatting sqref="N39:N40 AA39:AA40 B9:N9">
    <cfRule type="cellIs" dxfId="3284" priority="2349" stopIfTrue="1" operator="greaterThan">
      <formula>#REF!</formula>
    </cfRule>
    <cfRule type="cellIs" dxfId="3283" priority="2350" stopIfTrue="1" operator="lessThanOrEqual">
      <formula>#REF!</formula>
    </cfRule>
  </conditionalFormatting>
  <conditionalFormatting sqref="B4:C4 B32:N32">
    <cfRule type="cellIs" dxfId="3282" priority="2351" stopIfTrue="1" operator="greaterThanOrEqual">
      <formula>#REF!</formula>
    </cfRule>
    <cfRule type="cellIs" dxfId="3281" priority="2352" stopIfTrue="1" operator="lessThan">
      <formula>#REF!</formula>
    </cfRule>
  </conditionalFormatting>
  <conditionalFormatting sqref="B5 B33:N33">
    <cfRule type="cellIs" dxfId="3280" priority="2353" stopIfTrue="1" operator="greaterThanOrEqual">
      <formula>#REF!</formula>
    </cfRule>
    <cfRule type="cellIs" dxfId="3279" priority="2354" stopIfTrue="1" operator="lessThan">
      <formula>#REF!</formula>
    </cfRule>
  </conditionalFormatting>
  <conditionalFormatting sqref="B10:N10">
    <cfRule type="cellIs" dxfId="3278" priority="2357" stopIfTrue="1" operator="greaterThanOrEqual">
      <formula>#REF!</formula>
    </cfRule>
    <cfRule type="cellIs" dxfId="3277" priority="2358" stopIfTrue="1" operator="lessThan">
      <formula>#REF!</formula>
    </cfRule>
  </conditionalFormatting>
  <conditionalFormatting sqref="B8 B36:N36">
    <cfRule type="cellIs" dxfId="3276" priority="2359" stopIfTrue="1" operator="lessThanOrEqual">
      <formula>#REF!</formula>
    </cfRule>
    <cfRule type="cellIs" dxfId="3275" priority="2360" stopIfTrue="1" operator="greaterThan">
      <formula>#REF!</formula>
    </cfRule>
  </conditionalFormatting>
  <conditionalFormatting sqref="B6 B34:N34">
    <cfRule type="cellIs" dxfId="3274" priority="2361" stopIfTrue="1" operator="lessThanOrEqual">
      <formula>#REF!</formula>
    </cfRule>
    <cfRule type="cellIs" dxfId="3273" priority="2362" stopIfTrue="1" operator="greaterThan">
      <formula>#REF!</formula>
    </cfRule>
  </conditionalFormatting>
  <conditionalFormatting sqref="B9:N9">
    <cfRule type="cellIs" dxfId="3272" priority="2327" stopIfTrue="1" operator="greaterThan">
      <formula>#REF!</formula>
    </cfRule>
    <cfRule type="cellIs" dxfId="3271" priority="2328" stopIfTrue="1" operator="lessThanOrEqual">
      <formula>#REF!</formula>
    </cfRule>
  </conditionalFormatting>
  <conditionalFormatting sqref="J49:J52">
    <cfRule type="cellIs" dxfId="3270" priority="2253" stopIfTrue="1" operator="lessThan">
      <formula>#REF!</formula>
    </cfRule>
    <cfRule type="cellIs" dxfId="3269" priority="2254" stopIfTrue="1" operator="greaterThanOrEqual">
      <formula>#REF!</formula>
    </cfRule>
  </conditionalFormatting>
  <conditionalFormatting sqref="K49:M52">
    <cfRule type="cellIs" dxfId="3268" priority="2213" stopIfTrue="1" operator="lessThan">
      <formula>#REF!</formula>
    </cfRule>
    <cfRule type="cellIs" dxfId="3267" priority="2214" stopIfTrue="1" operator="greaterThanOrEqual">
      <formula>#REF!</formula>
    </cfRule>
  </conditionalFormatting>
  <conditionalFormatting sqref="C9:N9">
    <cfRule type="cellIs" dxfId="3266" priority="2175" stopIfTrue="1" operator="greaterThan">
      <formula>#REF!</formula>
    </cfRule>
    <cfRule type="cellIs" dxfId="3265" priority="2176" stopIfTrue="1" operator="lessThanOrEqual">
      <formula>#REF!</formula>
    </cfRule>
  </conditionalFormatting>
  <conditionalFormatting sqref="D4:N4">
    <cfRule type="cellIs" dxfId="3264" priority="2177" stopIfTrue="1" operator="greaterThanOrEqual">
      <formula>#REF!</formula>
    </cfRule>
    <cfRule type="cellIs" dxfId="3263" priority="2178" stopIfTrue="1" operator="lessThan">
      <formula>#REF!</formula>
    </cfRule>
  </conditionalFormatting>
  <conditionalFormatting sqref="D5:N5">
    <cfRule type="cellIs" dxfId="3262" priority="2179" stopIfTrue="1" operator="greaterThanOrEqual">
      <formula>#REF!</formula>
    </cfRule>
    <cfRule type="cellIs" dxfId="3261" priority="2180" stopIfTrue="1" operator="lessThan">
      <formula>#REF!</formula>
    </cfRule>
  </conditionalFormatting>
  <conditionalFormatting sqref="C10:N10">
    <cfRule type="cellIs" dxfId="3260" priority="2181" stopIfTrue="1" operator="greaterThanOrEqual">
      <formula>#REF!</formula>
    </cfRule>
    <cfRule type="cellIs" dxfId="3259" priority="2182" stopIfTrue="1" operator="lessThan">
      <formula>#REF!</formula>
    </cfRule>
  </conditionalFormatting>
  <conditionalFormatting sqref="C8:N8">
    <cfRule type="cellIs" dxfId="3258" priority="2183" stopIfTrue="1" operator="lessThanOrEqual">
      <formula>#REF!</formula>
    </cfRule>
    <cfRule type="cellIs" dxfId="3257" priority="2184" stopIfTrue="1" operator="greaterThan">
      <formula>#REF!</formula>
    </cfRule>
  </conditionalFormatting>
  <conditionalFormatting sqref="C6:N6">
    <cfRule type="cellIs" dxfId="3256" priority="2185" stopIfTrue="1" operator="lessThanOrEqual">
      <formula>#REF!</formula>
    </cfRule>
    <cfRule type="cellIs" dxfId="3255" priority="2186" stopIfTrue="1" operator="greaterThan">
      <formula>#REF!</formula>
    </cfRule>
  </conditionalFormatting>
  <conditionalFormatting sqref="C9:N9">
    <cfRule type="cellIs" dxfId="3254" priority="2173" stopIfTrue="1" operator="greaterThan">
      <formula>#REF!</formula>
    </cfRule>
    <cfRule type="cellIs" dxfId="3253" priority="2174" stopIfTrue="1" operator="lessThanOrEqual">
      <formula>#REF!</formula>
    </cfRule>
  </conditionalFormatting>
  <conditionalFormatting sqref="B14">
    <cfRule type="cellIs" dxfId="3252" priority="2163" stopIfTrue="1" operator="greaterThanOrEqual">
      <formula>#REF!</formula>
    </cfRule>
    <cfRule type="cellIs" dxfId="3251" priority="2164" stopIfTrue="1" operator="lessThan">
      <formula>#REF!</formula>
    </cfRule>
  </conditionalFormatting>
  <conditionalFormatting sqref="B15">
    <cfRule type="cellIs" dxfId="3250" priority="2165" stopIfTrue="1" operator="greaterThanOrEqual">
      <formula>#REF!</formula>
    </cfRule>
    <cfRule type="cellIs" dxfId="3249" priority="2166" stopIfTrue="1" operator="lessThan">
      <formula>#REF!</formula>
    </cfRule>
  </conditionalFormatting>
  <conditionalFormatting sqref="B18">
    <cfRule type="cellIs" dxfId="3248" priority="2169" stopIfTrue="1" operator="lessThanOrEqual">
      <formula>#REF!</formula>
    </cfRule>
    <cfRule type="cellIs" dxfId="3247" priority="2170" stopIfTrue="1" operator="greaterThan">
      <formula>#REF!</formula>
    </cfRule>
  </conditionalFormatting>
  <conditionalFormatting sqref="B16">
    <cfRule type="cellIs" dxfId="3246" priority="2171" stopIfTrue="1" operator="lessThanOrEqual">
      <formula>#REF!</formula>
    </cfRule>
    <cfRule type="cellIs" dxfId="3245" priority="2172" stopIfTrue="1" operator="greaterThan">
      <formula>#REF!</formula>
    </cfRule>
  </conditionalFormatting>
  <conditionalFormatting sqref="C14:N14">
    <cfRule type="cellIs" dxfId="3244" priority="2145" stopIfTrue="1" operator="greaterThanOrEqual">
      <formula>#REF!</formula>
    </cfRule>
    <cfRule type="cellIs" dxfId="3243" priority="2146" stopIfTrue="1" operator="lessThan">
      <formula>#REF!</formula>
    </cfRule>
  </conditionalFormatting>
  <conditionalFormatting sqref="C15:N15">
    <cfRule type="cellIs" dxfId="3242" priority="2147" stopIfTrue="1" operator="greaterThanOrEqual">
      <formula>#REF!</formula>
    </cfRule>
    <cfRule type="cellIs" dxfId="3241" priority="2148" stopIfTrue="1" operator="lessThan">
      <formula>#REF!</formula>
    </cfRule>
  </conditionalFormatting>
  <conditionalFormatting sqref="C18:N18">
    <cfRule type="cellIs" dxfId="3240" priority="2151" stopIfTrue="1" operator="lessThanOrEqual">
      <formula>#REF!</formula>
    </cfRule>
    <cfRule type="cellIs" dxfId="3239" priority="2152" stopIfTrue="1" operator="greaterThan">
      <formula>#REF!</formula>
    </cfRule>
  </conditionalFormatting>
  <conditionalFormatting sqref="C16:N16">
    <cfRule type="cellIs" dxfId="3238" priority="2153" stopIfTrue="1" operator="lessThanOrEqual">
      <formula>#REF!</formula>
    </cfRule>
    <cfRule type="cellIs" dxfId="3237" priority="2154" stopIfTrue="1" operator="greaterThan">
      <formula>#REF!</formula>
    </cfRule>
  </conditionalFormatting>
  <conditionalFormatting sqref="B24">
    <cfRule type="cellIs" dxfId="3236" priority="2131" stopIfTrue="1" operator="greaterThanOrEqual">
      <formula>#REF!</formula>
    </cfRule>
    <cfRule type="cellIs" dxfId="3235" priority="2132" stopIfTrue="1" operator="lessThan">
      <formula>#REF!</formula>
    </cfRule>
  </conditionalFormatting>
  <conditionalFormatting sqref="B25">
    <cfRule type="cellIs" dxfId="3234" priority="2133" stopIfTrue="1" operator="greaterThanOrEqual">
      <formula>#REF!</formula>
    </cfRule>
    <cfRule type="cellIs" dxfId="3233" priority="2134" stopIfTrue="1" operator="lessThan">
      <formula>#REF!</formula>
    </cfRule>
  </conditionalFormatting>
  <conditionalFormatting sqref="B28">
    <cfRule type="cellIs" dxfId="3232" priority="2137" stopIfTrue="1" operator="lessThanOrEqual">
      <formula>#REF!</formula>
    </cfRule>
    <cfRule type="cellIs" dxfId="3231" priority="2138" stopIfTrue="1" operator="greaterThan">
      <formula>#REF!</formula>
    </cfRule>
  </conditionalFormatting>
  <conditionalFormatting sqref="B26">
    <cfRule type="cellIs" dxfId="3230" priority="2139" stopIfTrue="1" operator="lessThanOrEqual">
      <formula>#REF!</formula>
    </cfRule>
    <cfRule type="cellIs" dxfId="3229" priority="2140" stopIfTrue="1" operator="greaterThan">
      <formula>#REF!</formula>
    </cfRule>
  </conditionalFormatting>
  <conditionalFormatting sqref="C24:N24">
    <cfRule type="cellIs" dxfId="3228" priority="2113" stopIfTrue="1" operator="greaterThanOrEqual">
      <formula>#REF!</formula>
    </cfRule>
    <cfRule type="cellIs" dxfId="3227" priority="2114" stopIfTrue="1" operator="lessThan">
      <formula>#REF!</formula>
    </cfRule>
  </conditionalFormatting>
  <conditionalFormatting sqref="C25:N25">
    <cfRule type="cellIs" dxfId="3226" priority="2115" stopIfTrue="1" operator="greaterThanOrEqual">
      <formula>#REF!</formula>
    </cfRule>
    <cfRule type="cellIs" dxfId="3225" priority="2116" stopIfTrue="1" operator="lessThan">
      <formula>#REF!</formula>
    </cfRule>
  </conditionalFormatting>
  <conditionalFormatting sqref="C28:N28">
    <cfRule type="cellIs" dxfId="3224" priority="2119" stopIfTrue="1" operator="lessThanOrEqual">
      <formula>#REF!</formula>
    </cfRule>
    <cfRule type="cellIs" dxfId="3223" priority="2120" stopIfTrue="1" operator="greaterThan">
      <formula>#REF!</formula>
    </cfRule>
  </conditionalFormatting>
  <conditionalFormatting sqref="C26:N26">
    <cfRule type="cellIs" dxfId="3222" priority="2121" stopIfTrue="1" operator="lessThanOrEqual">
      <formula>#REF!</formula>
    </cfRule>
    <cfRule type="cellIs" dxfId="3221" priority="2122" stopIfTrue="1" operator="greaterThan">
      <formula>#REF!</formula>
    </cfRule>
  </conditionalFormatting>
  <conditionalFormatting sqref="B32">
    <cfRule type="cellIs" dxfId="3220" priority="2099" stopIfTrue="1" operator="greaterThanOrEqual">
      <formula>#REF!</formula>
    </cfRule>
    <cfRule type="cellIs" dxfId="3219" priority="2100" stopIfTrue="1" operator="lessThan">
      <formula>#REF!</formula>
    </cfRule>
  </conditionalFormatting>
  <conditionalFormatting sqref="B33">
    <cfRule type="cellIs" dxfId="3218" priority="2101" stopIfTrue="1" operator="greaterThanOrEqual">
      <formula>#REF!</formula>
    </cfRule>
    <cfRule type="cellIs" dxfId="3217" priority="2102" stopIfTrue="1" operator="lessThan">
      <formula>#REF!</formula>
    </cfRule>
  </conditionalFormatting>
  <conditionalFormatting sqref="B36">
    <cfRule type="cellIs" dxfId="3216" priority="2105" stopIfTrue="1" operator="lessThanOrEqual">
      <formula>#REF!</formula>
    </cfRule>
    <cfRule type="cellIs" dxfId="3215" priority="2106" stopIfTrue="1" operator="greaterThan">
      <formula>#REF!</formula>
    </cfRule>
  </conditionalFormatting>
  <conditionalFormatting sqref="B34">
    <cfRule type="cellIs" dxfId="3214" priority="2107" stopIfTrue="1" operator="lessThanOrEqual">
      <formula>#REF!</formula>
    </cfRule>
    <cfRule type="cellIs" dxfId="3213" priority="2108" stopIfTrue="1" operator="greaterThan">
      <formula>#REF!</formula>
    </cfRule>
  </conditionalFormatting>
  <conditionalFormatting sqref="B42">
    <cfRule type="cellIs" dxfId="3212" priority="2067" stopIfTrue="1" operator="greaterThanOrEqual">
      <formula>#REF!</formula>
    </cfRule>
    <cfRule type="cellIs" dxfId="3211" priority="2068" stopIfTrue="1" operator="lessThan">
      <formula>#REF!</formula>
    </cfRule>
  </conditionalFormatting>
  <conditionalFormatting sqref="B43">
    <cfRule type="cellIs" dxfId="3210" priority="2069" stopIfTrue="1" operator="greaterThanOrEqual">
      <formula>#REF!</formula>
    </cfRule>
    <cfRule type="cellIs" dxfId="3209" priority="2070" stopIfTrue="1" operator="lessThan">
      <formula>#REF!</formula>
    </cfRule>
  </conditionalFormatting>
  <conditionalFormatting sqref="B46">
    <cfRule type="cellIs" dxfId="3208" priority="2073" stopIfTrue="1" operator="lessThanOrEqual">
      <formula>#REF!</formula>
    </cfRule>
    <cfRule type="cellIs" dxfId="3207" priority="2074" stopIfTrue="1" operator="greaterThan">
      <formula>#REF!</formula>
    </cfRule>
  </conditionalFormatting>
  <conditionalFormatting sqref="B44">
    <cfRule type="cellIs" dxfId="3206" priority="2075" stopIfTrue="1" operator="lessThanOrEqual">
      <formula>#REF!</formula>
    </cfRule>
    <cfRule type="cellIs" dxfId="3205" priority="2076" stopIfTrue="1" operator="greaterThan">
      <formula>#REF!</formula>
    </cfRule>
  </conditionalFormatting>
  <conditionalFormatting sqref="C42:N42">
    <cfRule type="cellIs" dxfId="3204" priority="2049" stopIfTrue="1" operator="greaterThanOrEqual">
      <formula>#REF!</formula>
    </cfRule>
    <cfRule type="cellIs" dxfId="3203" priority="2050" stopIfTrue="1" operator="lessThan">
      <formula>#REF!</formula>
    </cfRule>
  </conditionalFormatting>
  <conditionalFormatting sqref="C43:N43">
    <cfRule type="cellIs" dxfId="3202" priority="2051" stopIfTrue="1" operator="greaterThanOrEqual">
      <formula>#REF!</formula>
    </cfRule>
    <cfRule type="cellIs" dxfId="3201" priority="2052" stopIfTrue="1" operator="lessThan">
      <formula>#REF!</formula>
    </cfRule>
  </conditionalFormatting>
  <conditionalFormatting sqref="C46:N46">
    <cfRule type="cellIs" dxfId="3200" priority="2055" stopIfTrue="1" operator="lessThanOrEqual">
      <formula>#REF!</formula>
    </cfRule>
    <cfRule type="cellIs" dxfId="3199" priority="2056" stopIfTrue="1" operator="greaterThan">
      <formula>#REF!</formula>
    </cfRule>
  </conditionalFormatting>
  <conditionalFormatting sqref="C44:N44">
    <cfRule type="cellIs" dxfId="3198" priority="2057" stopIfTrue="1" operator="lessThanOrEqual">
      <formula>#REF!</formula>
    </cfRule>
    <cfRule type="cellIs" dxfId="3197" priority="2058" stopIfTrue="1" operator="greaterThan">
      <formula>#REF!</formula>
    </cfRule>
  </conditionalFormatting>
  <conditionalFormatting sqref="B54">
    <cfRule type="cellIs" dxfId="3196" priority="2035" stopIfTrue="1" operator="greaterThanOrEqual">
      <formula>#REF!</formula>
    </cfRule>
    <cfRule type="cellIs" dxfId="3195" priority="2036" stopIfTrue="1" operator="lessThan">
      <formula>#REF!</formula>
    </cfRule>
  </conditionalFormatting>
  <conditionalFormatting sqref="B55">
    <cfRule type="cellIs" dxfId="3194" priority="2037" stopIfTrue="1" operator="greaterThanOrEqual">
      <formula>#REF!</formula>
    </cfRule>
    <cfRule type="cellIs" dxfId="3193" priority="2038" stopIfTrue="1" operator="lessThan">
      <formula>#REF!</formula>
    </cfRule>
  </conditionalFormatting>
  <conditionalFormatting sqref="B58">
    <cfRule type="cellIs" dxfId="3192" priority="2041" stopIfTrue="1" operator="lessThanOrEqual">
      <formula>#REF!</formula>
    </cfRule>
    <cfRule type="cellIs" dxfId="3191" priority="2042" stopIfTrue="1" operator="greaterThan">
      <formula>#REF!</formula>
    </cfRule>
  </conditionalFormatting>
  <conditionalFormatting sqref="B56">
    <cfRule type="cellIs" dxfId="3190" priority="2043" stopIfTrue="1" operator="lessThanOrEqual">
      <formula>#REF!</formula>
    </cfRule>
    <cfRule type="cellIs" dxfId="3189" priority="2044" stopIfTrue="1" operator="greaterThan">
      <formula>#REF!</formula>
    </cfRule>
  </conditionalFormatting>
  <conditionalFormatting sqref="C54:N54">
    <cfRule type="cellIs" dxfId="3188" priority="2017" stopIfTrue="1" operator="greaterThanOrEqual">
      <formula>#REF!</formula>
    </cfRule>
    <cfRule type="cellIs" dxfId="3187" priority="2018" stopIfTrue="1" operator="lessThan">
      <formula>#REF!</formula>
    </cfRule>
  </conditionalFormatting>
  <conditionalFormatting sqref="C55:N55">
    <cfRule type="cellIs" dxfId="3186" priority="2019" stopIfTrue="1" operator="greaterThanOrEqual">
      <formula>#REF!</formula>
    </cfRule>
    <cfRule type="cellIs" dxfId="3185" priority="2020" stopIfTrue="1" operator="lessThan">
      <formula>#REF!</formula>
    </cfRule>
  </conditionalFormatting>
  <conditionalFormatting sqref="C58:N58">
    <cfRule type="cellIs" dxfId="3184" priority="2023" stopIfTrue="1" operator="lessThanOrEqual">
      <formula>#REF!</formula>
    </cfRule>
    <cfRule type="cellIs" dxfId="3183" priority="2024" stopIfTrue="1" operator="greaterThan">
      <formula>#REF!</formula>
    </cfRule>
  </conditionalFormatting>
  <conditionalFormatting sqref="C56:N56">
    <cfRule type="cellIs" dxfId="3182" priority="2025" stopIfTrue="1" operator="lessThanOrEqual">
      <formula>#REF!</formula>
    </cfRule>
    <cfRule type="cellIs" dxfId="3181" priority="2026" stopIfTrue="1" operator="greaterThan">
      <formula>#REF!</formula>
    </cfRule>
  </conditionalFormatting>
  <conditionalFormatting sqref="B64">
    <cfRule type="cellIs" dxfId="3180" priority="2003" stopIfTrue="1" operator="greaterThanOrEqual">
      <formula>#REF!</formula>
    </cfRule>
    <cfRule type="cellIs" dxfId="3179" priority="2004" stopIfTrue="1" operator="lessThan">
      <formula>#REF!</formula>
    </cfRule>
  </conditionalFormatting>
  <conditionalFormatting sqref="B65">
    <cfRule type="cellIs" dxfId="3178" priority="2005" stopIfTrue="1" operator="greaterThanOrEqual">
      <formula>#REF!</formula>
    </cfRule>
    <cfRule type="cellIs" dxfId="3177" priority="2006" stopIfTrue="1" operator="lessThan">
      <formula>#REF!</formula>
    </cfRule>
  </conditionalFormatting>
  <conditionalFormatting sqref="B68">
    <cfRule type="cellIs" dxfId="3176" priority="2009" stopIfTrue="1" operator="lessThanOrEqual">
      <formula>#REF!</formula>
    </cfRule>
    <cfRule type="cellIs" dxfId="3175" priority="2010" stopIfTrue="1" operator="greaterThan">
      <formula>#REF!</formula>
    </cfRule>
  </conditionalFormatting>
  <conditionalFormatting sqref="B66">
    <cfRule type="cellIs" dxfId="3174" priority="2011" stopIfTrue="1" operator="lessThanOrEqual">
      <formula>#REF!</formula>
    </cfRule>
    <cfRule type="cellIs" dxfId="3173" priority="2012" stopIfTrue="1" operator="greaterThan">
      <formula>#REF!</formula>
    </cfRule>
  </conditionalFormatting>
  <conditionalFormatting sqref="C64:N64">
    <cfRule type="cellIs" dxfId="3172" priority="1985" stopIfTrue="1" operator="greaterThanOrEqual">
      <formula>#REF!</formula>
    </cfRule>
    <cfRule type="cellIs" dxfId="3171" priority="1986" stopIfTrue="1" operator="lessThan">
      <formula>#REF!</formula>
    </cfRule>
  </conditionalFormatting>
  <conditionalFormatting sqref="C65:N65">
    <cfRule type="cellIs" dxfId="3170" priority="1987" stopIfTrue="1" operator="greaterThanOrEqual">
      <formula>#REF!</formula>
    </cfRule>
    <cfRule type="cellIs" dxfId="3169" priority="1988" stopIfTrue="1" operator="lessThan">
      <formula>#REF!</formula>
    </cfRule>
  </conditionalFormatting>
  <conditionalFormatting sqref="C68:N68">
    <cfRule type="cellIs" dxfId="3168" priority="1991" stopIfTrue="1" operator="lessThanOrEqual">
      <formula>#REF!</formula>
    </cfRule>
    <cfRule type="cellIs" dxfId="3167" priority="1992" stopIfTrue="1" operator="greaterThan">
      <formula>#REF!</formula>
    </cfRule>
  </conditionalFormatting>
  <conditionalFormatting sqref="C66:N66">
    <cfRule type="cellIs" dxfId="3166" priority="1993" stopIfTrue="1" operator="lessThanOrEqual">
      <formula>#REF!</formula>
    </cfRule>
    <cfRule type="cellIs" dxfId="3165" priority="1994" stopIfTrue="1" operator="greaterThan">
      <formula>#REF!</formula>
    </cfRule>
  </conditionalFormatting>
  <conditionalFormatting sqref="B106">
    <cfRule type="cellIs" dxfId="3164" priority="1875" stopIfTrue="1" operator="greaterThanOrEqual">
      <formula>#REF!</formula>
    </cfRule>
    <cfRule type="cellIs" dxfId="3163" priority="1876" stopIfTrue="1" operator="lessThan">
      <formula>#REF!</formula>
    </cfRule>
  </conditionalFormatting>
  <conditionalFormatting sqref="B107">
    <cfRule type="cellIs" dxfId="3162" priority="1877" stopIfTrue="1" operator="greaterThanOrEqual">
      <formula>#REF!</formula>
    </cfRule>
    <cfRule type="cellIs" dxfId="3161" priority="1878" stopIfTrue="1" operator="lessThan">
      <formula>#REF!</formula>
    </cfRule>
  </conditionalFormatting>
  <conditionalFormatting sqref="B110">
    <cfRule type="cellIs" dxfId="3160" priority="1881" stopIfTrue="1" operator="lessThanOrEqual">
      <formula>#REF!</formula>
    </cfRule>
    <cfRule type="cellIs" dxfId="3159" priority="1882" stopIfTrue="1" operator="greaterThan">
      <formula>#REF!</formula>
    </cfRule>
  </conditionalFormatting>
  <conditionalFormatting sqref="B108">
    <cfRule type="cellIs" dxfId="3158" priority="1883" stopIfTrue="1" operator="lessThanOrEqual">
      <formula>#REF!</formula>
    </cfRule>
    <cfRule type="cellIs" dxfId="3157" priority="1884" stopIfTrue="1" operator="greaterThan">
      <formula>#REF!</formula>
    </cfRule>
  </conditionalFormatting>
  <conditionalFormatting sqref="C106:N106">
    <cfRule type="cellIs" dxfId="3156" priority="1857" stopIfTrue="1" operator="greaterThanOrEqual">
      <formula>#REF!</formula>
    </cfRule>
    <cfRule type="cellIs" dxfId="3155" priority="1858" stopIfTrue="1" operator="lessThan">
      <formula>#REF!</formula>
    </cfRule>
  </conditionalFormatting>
  <conditionalFormatting sqref="C107:N107">
    <cfRule type="cellIs" dxfId="3154" priority="1859" stopIfTrue="1" operator="greaterThanOrEqual">
      <formula>#REF!</formula>
    </cfRule>
    <cfRule type="cellIs" dxfId="3153" priority="1860" stopIfTrue="1" operator="lessThan">
      <formula>#REF!</formula>
    </cfRule>
  </conditionalFormatting>
  <conditionalFormatting sqref="C110:N110">
    <cfRule type="cellIs" dxfId="3152" priority="1863" stopIfTrue="1" operator="lessThanOrEqual">
      <formula>#REF!</formula>
    </cfRule>
    <cfRule type="cellIs" dxfId="3151" priority="1864" stopIfTrue="1" operator="greaterThan">
      <formula>#REF!</formula>
    </cfRule>
  </conditionalFormatting>
  <conditionalFormatting sqref="C108:N108">
    <cfRule type="cellIs" dxfId="3150" priority="1865" stopIfTrue="1" operator="lessThanOrEqual">
      <formula>#REF!</formula>
    </cfRule>
    <cfRule type="cellIs" dxfId="3149" priority="1866" stopIfTrue="1" operator="greaterThan">
      <formula>#REF!</formula>
    </cfRule>
  </conditionalFormatting>
  <conditionalFormatting sqref="B118">
    <cfRule type="cellIs" dxfId="3148" priority="1843" stopIfTrue="1" operator="greaterThanOrEqual">
      <formula>#REF!</formula>
    </cfRule>
    <cfRule type="cellIs" dxfId="3147" priority="1844" stopIfTrue="1" operator="lessThan">
      <formula>#REF!</formula>
    </cfRule>
  </conditionalFormatting>
  <conditionalFormatting sqref="B119">
    <cfRule type="cellIs" dxfId="3146" priority="1845" stopIfTrue="1" operator="greaterThanOrEqual">
      <formula>#REF!</formula>
    </cfRule>
    <cfRule type="cellIs" dxfId="3145" priority="1846" stopIfTrue="1" operator="lessThan">
      <formula>#REF!</formula>
    </cfRule>
  </conditionalFormatting>
  <conditionalFormatting sqref="B122">
    <cfRule type="cellIs" dxfId="3144" priority="1849" stopIfTrue="1" operator="lessThanOrEqual">
      <formula>#REF!</formula>
    </cfRule>
    <cfRule type="cellIs" dxfId="3143" priority="1850" stopIfTrue="1" operator="greaterThan">
      <formula>#REF!</formula>
    </cfRule>
  </conditionalFormatting>
  <conditionalFormatting sqref="B120">
    <cfRule type="cellIs" dxfId="3142" priority="1851" stopIfTrue="1" operator="lessThanOrEqual">
      <formula>#REF!</formula>
    </cfRule>
    <cfRule type="cellIs" dxfId="3141" priority="1852" stopIfTrue="1" operator="greaterThan">
      <formula>#REF!</formula>
    </cfRule>
  </conditionalFormatting>
  <conditionalFormatting sqref="C118:N118">
    <cfRule type="cellIs" dxfId="3140" priority="1825" stopIfTrue="1" operator="greaterThanOrEqual">
      <formula>#REF!</formula>
    </cfRule>
    <cfRule type="cellIs" dxfId="3139" priority="1826" stopIfTrue="1" operator="lessThan">
      <formula>#REF!</formula>
    </cfRule>
  </conditionalFormatting>
  <conditionalFormatting sqref="C119:N119">
    <cfRule type="cellIs" dxfId="3138" priority="1827" stopIfTrue="1" operator="greaterThanOrEqual">
      <formula>#REF!</formula>
    </cfRule>
    <cfRule type="cellIs" dxfId="3137" priority="1828" stopIfTrue="1" operator="lessThan">
      <formula>#REF!</formula>
    </cfRule>
  </conditionalFormatting>
  <conditionalFormatting sqref="C122:N122">
    <cfRule type="cellIs" dxfId="3136" priority="1831" stopIfTrue="1" operator="lessThanOrEqual">
      <formula>#REF!</formula>
    </cfRule>
    <cfRule type="cellIs" dxfId="3135" priority="1832" stopIfTrue="1" operator="greaterThan">
      <formula>#REF!</formula>
    </cfRule>
  </conditionalFormatting>
  <conditionalFormatting sqref="C120:N120">
    <cfRule type="cellIs" dxfId="3134" priority="1833" stopIfTrue="1" operator="lessThanOrEqual">
      <formula>#REF!</formula>
    </cfRule>
    <cfRule type="cellIs" dxfId="3133" priority="1834" stopIfTrue="1" operator="greaterThan">
      <formula>#REF!</formula>
    </cfRule>
  </conditionalFormatting>
  <conditionalFormatting sqref="B130">
    <cfRule type="cellIs" dxfId="3132" priority="1811" stopIfTrue="1" operator="greaterThanOrEqual">
      <formula>#REF!</formula>
    </cfRule>
    <cfRule type="cellIs" dxfId="3131" priority="1812" stopIfTrue="1" operator="lessThan">
      <formula>#REF!</formula>
    </cfRule>
  </conditionalFormatting>
  <conditionalFormatting sqref="B131">
    <cfRule type="cellIs" dxfId="3130" priority="1813" stopIfTrue="1" operator="greaterThanOrEqual">
      <formula>#REF!</formula>
    </cfRule>
    <cfRule type="cellIs" dxfId="3129" priority="1814" stopIfTrue="1" operator="lessThan">
      <formula>#REF!</formula>
    </cfRule>
  </conditionalFormatting>
  <conditionalFormatting sqref="B134">
    <cfRule type="cellIs" dxfId="3128" priority="1817" stopIfTrue="1" operator="lessThanOrEqual">
      <formula>#REF!</formula>
    </cfRule>
    <cfRule type="cellIs" dxfId="3127" priority="1818" stopIfTrue="1" operator="greaterThan">
      <formula>#REF!</formula>
    </cfRule>
  </conditionalFormatting>
  <conditionalFormatting sqref="B132">
    <cfRule type="cellIs" dxfId="3126" priority="1819" stopIfTrue="1" operator="lessThanOrEqual">
      <formula>#REF!</formula>
    </cfRule>
    <cfRule type="cellIs" dxfId="3125" priority="1820" stopIfTrue="1" operator="greaterThan">
      <formula>#REF!</formula>
    </cfRule>
  </conditionalFormatting>
  <conditionalFormatting sqref="C130:N130">
    <cfRule type="cellIs" dxfId="3124" priority="1793" stopIfTrue="1" operator="greaterThanOrEqual">
      <formula>#REF!</formula>
    </cfRule>
    <cfRule type="cellIs" dxfId="3123" priority="1794" stopIfTrue="1" operator="lessThan">
      <formula>#REF!</formula>
    </cfRule>
  </conditionalFormatting>
  <conditionalFormatting sqref="C131:N131">
    <cfRule type="cellIs" dxfId="3122" priority="1795" stopIfTrue="1" operator="greaterThanOrEqual">
      <formula>#REF!</formula>
    </cfRule>
    <cfRule type="cellIs" dxfId="3121" priority="1796" stopIfTrue="1" operator="lessThan">
      <formula>#REF!</formula>
    </cfRule>
  </conditionalFormatting>
  <conditionalFormatting sqref="C134:N134">
    <cfRule type="cellIs" dxfId="3120" priority="1799" stopIfTrue="1" operator="lessThanOrEqual">
      <formula>#REF!</formula>
    </cfRule>
    <cfRule type="cellIs" dxfId="3119" priority="1800" stopIfTrue="1" operator="greaterThan">
      <formula>#REF!</formula>
    </cfRule>
  </conditionalFormatting>
  <conditionalFormatting sqref="C132:N132">
    <cfRule type="cellIs" dxfId="3118" priority="1801" stopIfTrue="1" operator="lessThanOrEqual">
      <formula>#REF!</formula>
    </cfRule>
    <cfRule type="cellIs" dxfId="3117" priority="1802" stopIfTrue="1" operator="greaterThan">
      <formula>#REF!</formula>
    </cfRule>
  </conditionalFormatting>
  <conditionalFormatting sqref="B140">
    <cfRule type="cellIs" dxfId="3116" priority="1779" stopIfTrue="1" operator="greaterThanOrEqual">
      <formula>#REF!</formula>
    </cfRule>
    <cfRule type="cellIs" dxfId="3115" priority="1780" stopIfTrue="1" operator="lessThan">
      <formula>#REF!</formula>
    </cfRule>
  </conditionalFormatting>
  <conditionalFormatting sqref="B141">
    <cfRule type="cellIs" dxfId="3114" priority="1781" stopIfTrue="1" operator="greaterThanOrEqual">
      <formula>#REF!</formula>
    </cfRule>
    <cfRule type="cellIs" dxfId="3113" priority="1782" stopIfTrue="1" operator="lessThan">
      <formula>#REF!</formula>
    </cfRule>
  </conditionalFormatting>
  <conditionalFormatting sqref="B144">
    <cfRule type="cellIs" dxfId="3112" priority="1785" stopIfTrue="1" operator="lessThanOrEqual">
      <formula>#REF!</formula>
    </cfRule>
    <cfRule type="cellIs" dxfId="3111" priority="1786" stopIfTrue="1" operator="greaterThan">
      <formula>#REF!</formula>
    </cfRule>
  </conditionalFormatting>
  <conditionalFormatting sqref="B142">
    <cfRule type="cellIs" dxfId="3110" priority="1787" stopIfTrue="1" operator="lessThanOrEqual">
      <formula>#REF!</formula>
    </cfRule>
    <cfRule type="cellIs" dxfId="3109" priority="1788" stopIfTrue="1" operator="greaterThan">
      <formula>#REF!</formula>
    </cfRule>
  </conditionalFormatting>
  <conditionalFormatting sqref="C140:N140">
    <cfRule type="cellIs" dxfId="3108" priority="1761" stopIfTrue="1" operator="greaterThanOrEqual">
      <formula>#REF!</formula>
    </cfRule>
    <cfRule type="cellIs" dxfId="3107" priority="1762" stopIfTrue="1" operator="lessThan">
      <formula>#REF!</formula>
    </cfRule>
  </conditionalFormatting>
  <conditionalFormatting sqref="C141:N141">
    <cfRule type="cellIs" dxfId="3106" priority="1763" stopIfTrue="1" operator="greaterThanOrEqual">
      <formula>#REF!</formula>
    </cfRule>
    <cfRule type="cellIs" dxfId="3105" priority="1764" stopIfTrue="1" operator="lessThan">
      <formula>#REF!</formula>
    </cfRule>
  </conditionalFormatting>
  <conditionalFormatting sqref="C144:N144">
    <cfRule type="cellIs" dxfId="3104" priority="1767" stopIfTrue="1" operator="lessThanOrEqual">
      <formula>#REF!</formula>
    </cfRule>
    <cfRule type="cellIs" dxfId="3103" priority="1768" stopIfTrue="1" operator="greaterThan">
      <formula>#REF!</formula>
    </cfRule>
  </conditionalFormatting>
  <conditionalFormatting sqref="C142:N142">
    <cfRule type="cellIs" dxfId="3102" priority="1769" stopIfTrue="1" operator="lessThanOrEqual">
      <formula>#REF!</formula>
    </cfRule>
    <cfRule type="cellIs" dxfId="3101" priority="1770" stopIfTrue="1" operator="greaterThan">
      <formula>#REF!</formula>
    </cfRule>
  </conditionalFormatting>
  <conditionalFormatting sqref="B152">
    <cfRule type="cellIs" dxfId="3100" priority="1747" stopIfTrue="1" operator="greaterThanOrEqual">
      <formula>#REF!</formula>
    </cfRule>
    <cfRule type="cellIs" dxfId="3099" priority="1748" stopIfTrue="1" operator="lessThan">
      <formula>#REF!</formula>
    </cfRule>
  </conditionalFormatting>
  <conditionalFormatting sqref="B153">
    <cfRule type="cellIs" dxfId="3098" priority="1749" stopIfTrue="1" operator="greaterThanOrEqual">
      <formula>#REF!</formula>
    </cfRule>
    <cfRule type="cellIs" dxfId="3097" priority="1750" stopIfTrue="1" operator="lessThan">
      <formula>#REF!</formula>
    </cfRule>
  </conditionalFormatting>
  <conditionalFormatting sqref="B156">
    <cfRule type="cellIs" dxfId="3096" priority="1753" stopIfTrue="1" operator="lessThanOrEqual">
      <formula>#REF!</formula>
    </cfRule>
    <cfRule type="cellIs" dxfId="3095" priority="1754" stopIfTrue="1" operator="greaterThan">
      <formula>#REF!</formula>
    </cfRule>
  </conditionalFormatting>
  <conditionalFormatting sqref="B154">
    <cfRule type="cellIs" dxfId="3094" priority="1755" stopIfTrue="1" operator="lessThanOrEqual">
      <formula>#REF!</formula>
    </cfRule>
    <cfRule type="cellIs" dxfId="3093" priority="1756" stopIfTrue="1" operator="greaterThan">
      <formula>#REF!</formula>
    </cfRule>
  </conditionalFormatting>
  <conditionalFormatting sqref="C152:N152">
    <cfRule type="cellIs" dxfId="3092" priority="1729" stopIfTrue="1" operator="greaterThanOrEqual">
      <formula>#REF!</formula>
    </cfRule>
    <cfRule type="cellIs" dxfId="3091" priority="1730" stopIfTrue="1" operator="lessThan">
      <formula>#REF!</formula>
    </cfRule>
  </conditionalFormatting>
  <conditionalFormatting sqref="C153:N153">
    <cfRule type="cellIs" dxfId="3090" priority="1731" stopIfTrue="1" operator="greaterThanOrEqual">
      <formula>#REF!</formula>
    </cfRule>
    <cfRule type="cellIs" dxfId="3089" priority="1732" stopIfTrue="1" operator="lessThan">
      <formula>#REF!</formula>
    </cfRule>
  </conditionalFormatting>
  <conditionalFormatting sqref="C156:N156">
    <cfRule type="cellIs" dxfId="3088" priority="1735" stopIfTrue="1" operator="lessThanOrEqual">
      <formula>#REF!</formula>
    </cfRule>
    <cfRule type="cellIs" dxfId="3087" priority="1736" stopIfTrue="1" operator="greaterThan">
      <formula>#REF!</formula>
    </cfRule>
  </conditionalFormatting>
  <conditionalFormatting sqref="C154:N154">
    <cfRule type="cellIs" dxfId="3086" priority="1737" stopIfTrue="1" operator="lessThanOrEqual">
      <formula>#REF!</formula>
    </cfRule>
    <cfRule type="cellIs" dxfId="3085" priority="1738" stopIfTrue="1" operator="greaterThan">
      <formula>#REF!</formula>
    </cfRule>
  </conditionalFormatting>
  <conditionalFormatting sqref="B162">
    <cfRule type="cellIs" dxfId="3084" priority="1715" stopIfTrue="1" operator="greaterThanOrEqual">
      <formula>#REF!</formula>
    </cfRule>
    <cfRule type="cellIs" dxfId="3083" priority="1716" stopIfTrue="1" operator="lessThan">
      <formula>#REF!</formula>
    </cfRule>
  </conditionalFormatting>
  <conditionalFormatting sqref="B163">
    <cfRule type="cellIs" dxfId="3082" priority="1717" stopIfTrue="1" operator="greaterThanOrEqual">
      <formula>#REF!</formula>
    </cfRule>
    <cfRule type="cellIs" dxfId="3081" priority="1718" stopIfTrue="1" operator="lessThan">
      <formula>#REF!</formula>
    </cfRule>
  </conditionalFormatting>
  <conditionalFormatting sqref="B166">
    <cfRule type="cellIs" dxfId="3080" priority="1721" stopIfTrue="1" operator="lessThanOrEqual">
      <formula>#REF!</formula>
    </cfRule>
    <cfRule type="cellIs" dxfId="3079" priority="1722" stopIfTrue="1" operator="greaterThan">
      <formula>#REF!</formula>
    </cfRule>
  </conditionalFormatting>
  <conditionalFormatting sqref="B164">
    <cfRule type="cellIs" dxfId="3078" priority="1723" stopIfTrue="1" operator="lessThanOrEqual">
      <formula>#REF!</formula>
    </cfRule>
    <cfRule type="cellIs" dxfId="3077" priority="1724" stopIfTrue="1" operator="greaterThan">
      <formula>#REF!</formula>
    </cfRule>
  </conditionalFormatting>
  <conditionalFormatting sqref="C162:N162">
    <cfRule type="cellIs" dxfId="3076" priority="1697" stopIfTrue="1" operator="greaterThanOrEqual">
      <formula>#REF!</formula>
    </cfRule>
    <cfRule type="cellIs" dxfId="3075" priority="1698" stopIfTrue="1" operator="lessThan">
      <formula>#REF!</formula>
    </cfRule>
  </conditionalFormatting>
  <conditionalFormatting sqref="C163:N163">
    <cfRule type="cellIs" dxfId="3074" priority="1699" stopIfTrue="1" operator="greaterThanOrEqual">
      <formula>#REF!</formula>
    </cfRule>
    <cfRule type="cellIs" dxfId="3073" priority="1700" stopIfTrue="1" operator="lessThan">
      <formula>#REF!</formula>
    </cfRule>
  </conditionalFormatting>
  <conditionalFormatting sqref="C166:N166">
    <cfRule type="cellIs" dxfId="3072" priority="1703" stopIfTrue="1" operator="lessThanOrEqual">
      <formula>#REF!</formula>
    </cfRule>
    <cfRule type="cellIs" dxfId="3071" priority="1704" stopIfTrue="1" operator="greaterThan">
      <formula>#REF!</formula>
    </cfRule>
  </conditionalFormatting>
  <conditionalFormatting sqref="C164:N164">
    <cfRule type="cellIs" dxfId="3070" priority="1705" stopIfTrue="1" operator="lessThanOrEqual">
      <formula>#REF!</formula>
    </cfRule>
    <cfRule type="cellIs" dxfId="3069" priority="1706" stopIfTrue="1" operator="greaterThan">
      <formula>#REF!</formula>
    </cfRule>
  </conditionalFormatting>
  <conditionalFormatting sqref="B172">
    <cfRule type="cellIs" dxfId="3068" priority="1683" stopIfTrue="1" operator="greaterThanOrEqual">
      <formula>#REF!</formula>
    </cfRule>
    <cfRule type="cellIs" dxfId="3067" priority="1684" stopIfTrue="1" operator="lessThan">
      <formula>#REF!</formula>
    </cfRule>
  </conditionalFormatting>
  <conditionalFormatting sqref="B173">
    <cfRule type="cellIs" dxfId="3066" priority="1685" stopIfTrue="1" operator="greaterThanOrEqual">
      <formula>#REF!</formula>
    </cfRule>
    <cfRule type="cellIs" dxfId="3065" priority="1686" stopIfTrue="1" operator="lessThan">
      <formula>#REF!</formula>
    </cfRule>
  </conditionalFormatting>
  <conditionalFormatting sqref="B176">
    <cfRule type="cellIs" dxfId="3064" priority="1689" stopIfTrue="1" operator="lessThanOrEqual">
      <formula>#REF!</formula>
    </cfRule>
    <cfRule type="cellIs" dxfId="3063" priority="1690" stopIfTrue="1" operator="greaterThan">
      <formula>#REF!</formula>
    </cfRule>
  </conditionalFormatting>
  <conditionalFormatting sqref="B174">
    <cfRule type="cellIs" dxfId="3062" priority="1691" stopIfTrue="1" operator="lessThanOrEqual">
      <formula>#REF!</formula>
    </cfRule>
    <cfRule type="cellIs" dxfId="3061" priority="1692" stopIfTrue="1" operator="greaterThan">
      <formula>#REF!</formula>
    </cfRule>
  </conditionalFormatting>
  <conditionalFormatting sqref="C172:N172">
    <cfRule type="cellIs" dxfId="3060" priority="1665" stopIfTrue="1" operator="greaterThanOrEqual">
      <formula>#REF!</formula>
    </cfRule>
    <cfRule type="cellIs" dxfId="3059" priority="1666" stopIfTrue="1" operator="lessThan">
      <formula>#REF!</formula>
    </cfRule>
  </conditionalFormatting>
  <conditionalFormatting sqref="C173:N173">
    <cfRule type="cellIs" dxfId="3058" priority="1667" stopIfTrue="1" operator="greaterThanOrEqual">
      <formula>#REF!</formula>
    </cfRule>
    <cfRule type="cellIs" dxfId="3057" priority="1668" stopIfTrue="1" operator="lessThan">
      <formula>#REF!</formula>
    </cfRule>
  </conditionalFormatting>
  <conditionalFormatting sqref="C176:N176">
    <cfRule type="cellIs" dxfId="3056" priority="1671" stopIfTrue="1" operator="lessThanOrEqual">
      <formula>#REF!</formula>
    </cfRule>
    <cfRule type="cellIs" dxfId="3055" priority="1672" stopIfTrue="1" operator="greaterThan">
      <formula>#REF!</formula>
    </cfRule>
  </conditionalFormatting>
  <conditionalFormatting sqref="C174:N174">
    <cfRule type="cellIs" dxfId="3054" priority="1673" stopIfTrue="1" operator="lessThanOrEqual">
      <formula>#REF!</formula>
    </cfRule>
    <cfRule type="cellIs" dxfId="3053" priority="1674" stopIfTrue="1" operator="greaterThan">
      <formula>#REF!</formula>
    </cfRule>
  </conditionalFormatting>
  <conditionalFormatting sqref="B182">
    <cfRule type="cellIs" dxfId="3052" priority="1651" stopIfTrue="1" operator="greaterThanOrEqual">
      <formula>#REF!</formula>
    </cfRule>
    <cfRule type="cellIs" dxfId="3051" priority="1652" stopIfTrue="1" operator="lessThan">
      <formula>#REF!</formula>
    </cfRule>
  </conditionalFormatting>
  <conditionalFormatting sqref="B183">
    <cfRule type="cellIs" dxfId="3050" priority="1653" stopIfTrue="1" operator="greaterThanOrEqual">
      <formula>#REF!</formula>
    </cfRule>
    <cfRule type="cellIs" dxfId="3049" priority="1654" stopIfTrue="1" operator="lessThan">
      <formula>#REF!</formula>
    </cfRule>
  </conditionalFormatting>
  <conditionalFormatting sqref="B186">
    <cfRule type="cellIs" dxfId="3048" priority="1657" stopIfTrue="1" operator="lessThanOrEqual">
      <formula>#REF!</formula>
    </cfRule>
    <cfRule type="cellIs" dxfId="3047" priority="1658" stopIfTrue="1" operator="greaterThan">
      <formula>#REF!</formula>
    </cfRule>
  </conditionalFormatting>
  <conditionalFormatting sqref="B184">
    <cfRule type="cellIs" dxfId="3046" priority="1659" stopIfTrue="1" operator="lessThanOrEqual">
      <formula>#REF!</formula>
    </cfRule>
    <cfRule type="cellIs" dxfId="3045" priority="1660" stopIfTrue="1" operator="greaterThan">
      <formula>#REF!</formula>
    </cfRule>
  </conditionalFormatting>
  <conditionalFormatting sqref="C182:N182">
    <cfRule type="cellIs" dxfId="3044" priority="1633" stopIfTrue="1" operator="greaterThanOrEqual">
      <formula>#REF!</formula>
    </cfRule>
    <cfRule type="cellIs" dxfId="3043" priority="1634" stopIfTrue="1" operator="lessThan">
      <formula>#REF!</formula>
    </cfRule>
  </conditionalFormatting>
  <conditionalFormatting sqref="C183:N183">
    <cfRule type="cellIs" dxfId="3042" priority="1635" stopIfTrue="1" operator="greaterThanOrEqual">
      <formula>#REF!</formula>
    </cfRule>
    <cfRule type="cellIs" dxfId="3041" priority="1636" stopIfTrue="1" operator="lessThan">
      <formula>#REF!</formula>
    </cfRule>
  </conditionalFormatting>
  <conditionalFormatting sqref="C186:N186">
    <cfRule type="cellIs" dxfId="3040" priority="1639" stopIfTrue="1" operator="lessThanOrEqual">
      <formula>#REF!</formula>
    </cfRule>
    <cfRule type="cellIs" dxfId="3039" priority="1640" stopIfTrue="1" operator="greaterThan">
      <formula>#REF!</formula>
    </cfRule>
  </conditionalFormatting>
  <conditionalFormatting sqref="C184:N184">
    <cfRule type="cellIs" dxfId="3038" priority="1641" stopIfTrue="1" operator="lessThanOrEqual">
      <formula>#REF!</formula>
    </cfRule>
    <cfRule type="cellIs" dxfId="3037" priority="1642" stopIfTrue="1" operator="greaterThan">
      <formula>#REF!</formula>
    </cfRule>
  </conditionalFormatting>
  <conditionalFormatting sqref="B192">
    <cfRule type="cellIs" dxfId="3036" priority="1619" stopIfTrue="1" operator="greaterThanOrEqual">
      <formula>#REF!</formula>
    </cfRule>
    <cfRule type="cellIs" dxfId="3035" priority="1620" stopIfTrue="1" operator="lessThan">
      <formula>#REF!</formula>
    </cfRule>
  </conditionalFormatting>
  <conditionalFormatting sqref="B193">
    <cfRule type="cellIs" dxfId="3034" priority="1621" stopIfTrue="1" operator="greaterThanOrEqual">
      <formula>#REF!</formula>
    </cfRule>
    <cfRule type="cellIs" dxfId="3033" priority="1622" stopIfTrue="1" operator="lessThan">
      <formula>#REF!</formula>
    </cfRule>
  </conditionalFormatting>
  <conditionalFormatting sqref="B196">
    <cfRule type="cellIs" dxfId="3032" priority="1625" stopIfTrue="1" operator="lessThanOrEqual">
      <formula>#REF!</formula>
    </cfRule>
    <cfRule type="cellIs" dxfId="3031" priority="1626" stopIfTrue="1" operator="greaterThan">
      <formula>#REF!</formula>
    </cfRule>
  </conditionalFormatting>
  <conditionalFormatting sqref="B194">
    <cfRule type="cellIs" dxfId="3030" priority="1627" stopIfTrue="1" operator="lessThanOrEqual">
      <formula>#REF!</formula>
    </cfRule>
    <cfRule type="cellIs" dxfId="3029" priority="1628" stopIfTrue="1" operator="greaterThan">
      <formula>#REF!</formula>
    </cfRule>
  </conditionalFormatting>
  <conditionalFormatting sqref="C192:N192">
    <cfRule type="cellIs" dxfId="3028" priority="1601" stopIfTrue="1" operator="greaterThanOrEqual">
      <formula>#REF!</formula>
    </cfRule>
    <cfRule type="cellIs" dxfId="3027" priority="1602" stopIfTrue="1" operator="lessThan">
      <formula>#REF!</formula>
    </cfRule>
  </conditionalFormatting>
  <conditionalFormatting sqref="C193:N193">
    <cfRule type="cellIs" dxfId="3026" priority="1603" stopIfTrue="1" operator="greaterThanOrEqual">
      <formula>#REF!</formula>
    </cfRule>
    <cfRule type="cellIs" dxfId="3025" priority="1604" stopIfTrue="1" operator="lessThan">
      <formula>#REF!</formula>
    </cfRule>
  </conditionalFormatting>
  <conditionalFormatting sqref="C196:N196">
    <cfRule type="cellIs" dxfId="3024" priority="1607" stopIfTrue="1" operator="lessThanOrEqual">
      <formula>#REF!</formula>
    </cfRule>
    <cfRule type="cellIs" dxfId="3023" priority="1608" stopIfTrue="1" operator="greaterThan">
      <formula>#REF!</formula>
    </cfRule>
  </conditionalFormatting>
  <conditionalFormatting sqref="C194:N194">
    <cfRule type="cellIs" dxfId="3022" priority="1609" stopIfTrue="1" operator="lessThanOrEqual">
      <formula>#REF!</formula>
    </cfRule>
    <cfRule type="cellIs" dxfId="3021" priority="1610" stopIfTrue="1" operator="greaterThan">
      <formula>#REF!</formula>
    </cfRule>
  </conditionalFormatting>
  <conditionalFormatting sqref="B202">
    <cfRule type="cellIs" dxfId="3020" priority="1587" stopIfTrue="1" operator="greaterThanOrEqual">
      <formula>#REF!</formula>
    </cfRule>
    <cfRule type="cellIs" dxfId="3019" priority="1588" stopIfTrue="1" operator="lessThan">
      <formula>#REF!</formula>
    </cfRule>
  </conditionalFormatting>
  <conditionalFormatting sqref="B203">
    <cfRule type="cellIs" dxfId="3018" priority="1589" stopIfTrue="1" operator="greaterThanOrEqual">
      <formula>#REF!</formula>
    </cfRule>
    <cfRule type="cellIs" dxfId="3017" priority="1590" stopIfTrue="1" operator="lessThan">
      <formula>#REF!</formula>
    </cfRule>
  </conditionalFormatting>
  <conditionalFormatting sqref="B206">
    <cfRule type="cellIs" dxfId="3016" priority="1593" stopIfTrue="1" operator="lessThanOrEqual">
      <formula>#REF!</formula>
    </cfRule>
    <cfRule type="cellIs" dxfId="3015" priority="1594" stopIfTrue="1" operator="greaterThan">
      <formula>#REF!</formula>
    </cfRule>
  </conditionalFormatting>
  <conditionalFormatting sqref="B204">
    <cfRule type="cellIs" dxfId="3014" priority="1595" stopIfTrue="1" operator="lessThanOrEqual">
      <formula>#REF!</formula>
    </cfRule>
    <cfRule type="cellIs" dxfId="3013" priority="1596" stopIfTrue="1" operator="greaterThan">
      <formula>#REF!</formula>
    </cfRule>
  </conditionalFormatting>
  <conditionalFormatting sqref="C202:N202">
    <cfRule type="cellIs" dxfId="3012" priority="1569" stopIfTrue="1" operator="greaterThanOrEqual">
      <formula>#REF!</formula>
    </cfRule>
    <cfRule type="cellIs" dxfId="3011" priority="1570" stopIfTrue="1" operator="lessThan">
      <formula>#REF!</formula>
    </cfRule>
  </conditionalFormatting>
  <conditionalFormatting sqref="C203:N203">
    <cfRule type="cellIs" dxfId="3010" priority="1571" stopIfTrue="1" operator="greaterThanOrEqual">
      <formula>#REF!</formula>
    </cfRule>
    <cfRule type="cellIs" dxfId="3009" priority="1572" stopIfTrue="1" operator="lessThan">
      <formula>#REF!</formula>
    </cfRule>
  </conditionalFormatting>
  <conditionalFormatting sqref="C206:N206">
    <cfRule type="cellIs" dxfId="3008" priority="1575" stopIfTrue="1" operator="lessThanOrEqual">
      <formula>#REF!</formula>
    </cfRule>
    <cfRule type="cellIs" dxfId="3007" priority="1576" stopIfTrue="1" operator="greaterThan">
      <formula>#REF!</formula>
    </cfRule>
  </conditionalFormatting>
  <conditionalFormatting sqref="C204:N204">
    <cfRule type="cellIs" dxfId="3006" priority="1577" stopIfTrue="1" operator="lessThanOrEqual">
      <formula>#REF!</formula>
    </cfRule>
    <cfRule type="cellIs" dxfId="3005" priority="1578" stopIfTrue="1" operator="greaterThan">
      <formula>#REF!</formula>
    </cfRule>
  </conditionalFormatting>
  <conditionalFormatting sqref="B212">
    <cfRule type="cellIs" dxfId="3004" priority="1555" stopIfTrue="1" operator="greaterThanOrEqual">
      <formula>#REF!</formula>
    </cfRule>
    <cfRule type="cellIs" dxfId="3003" priority="1556" stopIfTrue="1" operator="lessThan">
      <formula>#REF!</formula>
    </cfRule>
  </conditionalFormatting>
  <conditionalFormatting sqref="B213">
    <cfRule type="cellIs" dxfId="3002" priority="1557" stopIfTrue="1" operator="greaterThanOrEqual">
      <formula>#REF!</formula>
    </cfRule>
    <cfRule type="cellIs" dxfId="3001" priority="1558" stopIfTrue="1" operator="lessThan">
      <formula>#REF!</formula>
    </cfRule>
  </conditionalFormatting>
  <conditionalFormatting sqref="B216">
    <cfRule type="cellIs" dxfId="3000" priority="1561" stopIfTrue="1" operator="lessThanOrEqual">
      <formula>#REF!</formula>
    </cfRule>
    <cfRule type="cellIs" dxfId="2999" priority="1562" stopIfTrue="1" operator="greaterThan">
      <formula>#REF!</formula>
    </cfRule>
  </conditionalFormatting>
  <conditionalFormatting sqref="B214">
    <cfRule type="cellIs" dxfId="2998" priority="1563" stopIfTrue="1" operator="lessThanOrEqual">
      <formula>#REF!</formula>
    </cfRule>
    <cfRule type="cellIs" dxfId="2997" priority="1564" stopIfTrue="1" operator="greaterThan">
      <formula>#REF!</formula>
    </cfRule>
  </conditionalFormatting>
  <conditionalFormatting sqref="C212:N212">
    <cfRule type="cellIs" dxfId="2996" priority="1537" stopIfTrue="1" operator="greaterThanOrEqual">
      <formula>#REF!</formula>
    </cfRule>
    <cfRule type="cellIs" dxfId="2995" priority="1538" stopIfTrue="1" operator="lessThan">
      <formula>#REF!</formula>
    </cfRule>
  </conditionalFormatting>
  <conditionalFormatting sqref="C213:N213">
    <cfRule type="cellIs" dxfId="2994" priority="1539" stopIfTrue="1" operator="greaterThanOrEqual">
      <formula>#REF!</formula>
    </cfRule>
    <cfRule type="cellIs" dxfId="2993" priority="1540" stopIfTrue="1" operator="lessThan">
      <formula>#REF!</formula>
    </cfRule>
  </conditionalFormatting>
  <conditionalFormatting sqref="C216:N216">
    <cfRule type="cellIs" dxfId="2992" priority="1543" stopIfTrue="1" operator="lessThanOrEqual">
      <formula>#REF!</formula>
    </cfRule>
    <cfRule type="cellIs" dxfId="2991" priority="1544" stopIfTrue="1" operator="greaterThan">
      <formula>#REF!</formula>
    </cfRule>
  </conditionalFormatting>
  <conditionalFormatting sqref="C214:N214">
    <cfRule type="cellIs" dxfId="2990" priority="1545" stopIfTrue="1" operator="lessThanOrEqual">
      <formula>#REF!</formula>
    </cfRule>
    <cfRule type="cellIs" dxfId="2989" priority="1546" stopIfTrue="1" operator="greaterThan">
      <formula>#REF!</formula>
    </cfRule>
  </conditionalFormatting>
  <conditionalFormatting sqref="B222">
    <cfRule type="cellIs" dxfId="2988" priority="1523" stopIfTrue="1" operator="greaterThanOrEqual">
      <formula>#REF!</formula>
    </cfRule>
    <cfRule type="cellIs" dxfId="2987" priority="1524" stopIfTrue="1" operator="lessThan">
      <formula>#REF!</formula>
    </cfRule>
  </conditionalFormatting>
  <conditionalFormatting sqref="B223">
    <cfRule type="cellIs" dxfId="2986" priority="1525" stopIfTrue="1" operator="greaterThanOrEqual">
      <formula>#REF!</formula>
    </cfRule>
    <cfRule type="cellIs" dxfId="2985" priority="1526" stopIfTrue="1" operator="lessThan">
      <formula>#REF!</formula>
    </cfRule>
  </conditionalFormatting>
  <conditionalFormatting sqref="B226">
    <cfRule type="cellIs" dxfId="2984" priority="1529" stopIfTrue="1" operator="lessThanOrEqual">
      <formula>#REF!</formula>
    </cfRule>
    <cfRule type="cellIs" dxfId="2983" priority="1530" stopIfTrue="1" operator="greaterThan">
      <formula>#REF!</formula>
    </cfRule>
  </conditionalFormatting>
  <conditionalFormatting sqref="B224">
    <cfRule type="cellIs" dxfId="2982" priority="1531" stopIfTrue="1" operator="lessThanOrEqual">
      <formula>#REF!</formula>
    </cfRule>
    <cfRule type="cellIs" dxfId="2981" priority="1532" stopIfTrue="1" operator="greaterThan">
      <formula>#REF!</formula>
    </cfRule>
  </conditionalFormatting>
  <conditionalFormatting sqref="C222:N222">
    <cfRule type="cellIs" dxfId="2980" priority="1505" stopIfTrue="1" operator="greaterThanOrEqual">
      <formula>#REF!</formula>
    </cfRule>
    <cfRule type="cellIs" dxfId="2979" priority="1506" stopIfTrue="1" operator="lessThan">
      <formula>#REF!</formula>
    </cfRule>
  </conditionalFormatting>
  <conditionalFormatting sqref="C223:N223">
    <cfRule type="cellIs" dxfId="2978" priority="1507" stopIfTrue="1" operator="greaterThanOrEqual">
      <formula>#REF!</formula>
    </cfRule>
    <cfRule type="cellIs" dxfId="2977" priority="1508" stopIfTrue="1" operator="lessThan">
      <formula>#REF!</formula>
    </cfRule>
  </conditionalFormatting>
  <conditionalFormatting sqref="C226:N226">
    <cfRule type="cellIs" dxfId="2976" priority="1511" stopIfTrue="1" operator="lessThanOrEqual">
      <formula>#REF!</formula>
    </cfRule>
    <cfRule type="cellIs" dxfId="2975" priority="1512" stopIfTrue="1" operator="greaterThan">
      <formula>#REF!</formula>
    </cfRule>
  </conditionalFormatting>
  <conditionalFormatting sqref="C224:N224">
    <cfRule type="cellIs" dxfId="2974" priority="1513" stopIfTrue="1" operator="lessThanOrEqual">
      <formula>#REF!</formula>
    </cfRule>
    <cfRule type="cellIs" dxfId="2973" priority="1514" stopIfTrue="1" operator="greaterThan">
      <formula>#REF!</formula>
    </cfRule>
  </conditionalFormatting>
  <conditionalFormatting sqref="B234">
    <cfRule type="cellIs" dxfId="2972" priority="1491" stopIfTrue="1" operator="greaterThanOrEqual">
      <formula>#REF!</formula>
    </cfRule>
    <cfRule type="cellIs" dxfId="2971" priority="1492" stopIfTrue="1" operator="lessThan">
      <formula>#REF!</formula>
    </cfRule>
  </conditionalFormatting>
  <conditionalFormatting sqref="B235">
    <cfRule type="cellIs" dxfId="2970" priority="1493" stopIfTrue="1" operator="greaterThanOrEqual">
      <formula>#REF!</formula>
    </cfRule>
    <cfRule type="cellIs" dxfId="2969" priority="1494" stopIfTrue="1" operator="lessThan">
      <formula>#REF!</formula>
    </cfRule>
  </conditionalFormatting>
  <conditionalFormatting sqref="B238">
    <cfRule type="cellIs" dxfId="2968" priority="1497" stopIfTrue="1" operator="lessThanOrEqual">
      <formula>#REF!</formula>
    </cfRule>
    <cfRule type="cellIs" dxfId="2967" priority="1498" stopIfTrue="1" operator="greaterThan">
      <formula>#REF!</formula>
    </cfRule>
  </conditionalFormatting>
  <conditionalFormatting sqref="B236">
    <cfRule type="cellIs" dxfId="2966" priority="1499" stopIfTrue="1" operator="lessThanOrEqual">
      <formula>#REF!</formula>
    </cfRule>
    <cfRule type="cellIs" dxfId="2965" priority="1500" stopIfTrue="1" operator="greaterThan">
      <formula>#REF!</formula>
    </cfRule>
  </conditionalFormatting>
  <conditionalFormatting sqref="C234:N234">
    <cfRule type="cellIs" dxfId="2964" priority="1473" stopIfTrue="1" operator="greaterThanOrEqual">
      <formula>#REF!</formula>
    </cfRule>
    <cfRule type="cellIs" dxfId="2963" priority="1474" stopIfTrue="1" operator="lessThan">
      <formula>#REF!</formula>
    </cfRule>
  </conditionalFormatting>
  <conditionalFormatting sqref="C235:N235">
    <cfRule type="cellIs" dxfId="2962" priority="1475" stopIfTrue="1" operator="greaterThanOrEqual">
      <formula>#REF!</formula>
    </cfRule>
    <cfRule type="cellIs" dxfId="2961" priority="1476" stopIfTrue="1" operator="lessThan">
      <formula>#REF!</formula>
    </cfRule>
  </conditionalFormatting>
  <conditionalFormatting sqref="C238:N238">
    <cfRule type="cellIs" dxfId="2960" priority="1479" stopIfTrue="1" operator="lessThanOrEqual">
      <formula>#REF!</formula>
    </cfRule>
    <cfRule type="cellIs" dxfId="2959" priority="1480" stopIfTrue="1" operator="greaterThan">
      <formula>#REF!</formula>
    </cfRule>
  </conditionalFormatting>
  <conditionalFormatting sqref="C236:N236">
    <cfRule type="cellIs" dxfId="2958" priority="1481" stopIfTrue="1" operator="lessThanOrEqual">
      <formula>#REF!</formula>
    </cfRule>
    <cfRule type="cellIs" dxfId="2957" priority="1482" stopIfTrue="1" operator="greaterThan">
      <formula>#REF!</formula>
    </cfRule>
  </conditionalFormatting>
  <conditionalFormatting sqref="B244">
    <cfRule type="cellIs" dxfId="2956" priority="1459" stopIfTrue="1" operator="greaterThanOrEqual">
      <formula>#REF!</formula>
    </cfRule>
    <cfRule type="cellIs" dxfId="2955" priority="1460" stopIfTrue="1" operator="lessThan">
      <formula>#REF!</formula>
    </cfRule>
  </conditionalFormatting>
  <conditionalFormatting sqref="B245">
    <cfRule type="cellIs" dxfId="2954" priority="1461" stopIfTrue="1" operator="greaterThanOrEqual">
      <formula>#REF!</formula>
    </cfRule>
    <cfRule type="cellIs" dxfId="2953" priority="1462" stopIfTrue="1" operator="lessThan">
      <formula>#REF!</formula>
    </cfRule>
  </conditionalFormatting>
  <conditionalFormatting sqref="B248">
    <cfRule type="cellIs" dxfId="2952" priority="1465" stopIfTrue="1" operator="lessThanOrEqual">
      <formula>#REF!</formula>
    </cfRule>
    <cfRule type="cellIs" dxfId="2951" priority="1466" stopIfTrue="1" operator="greaterThan">
      <formula>#REF!</formula>
    </cfRule>
  </conditionalFormatting>
  <conditionalFormatting sqref="B246">
    <cfRule type="cellIs" dxfId="2950" priority="1467" stopIfTrue="1" operator="lessThanOrEqual">
      <formula>#REF!</formula>
    </cfRule>
    <cfRule type="cellIs" dxfId="2949" priority="1468" stopIfTrue="1" operator="greaterThan">
      <formula>#REF!</formula>
    </cfRule>
  </conditionalFormatting>
  <conditionalFormatting sqref="C244:N244">
    <cfRule type="cellIs" dxfId="2948" priority="1441" stopIfTrue="1" operator="greaterThanOrEqual">
      <formula>#REF!</formula>
    </cfRule>
    <cfRule type="cellIs" dxfId="2947" priority="1442" stopIfTrue="1" operator="lessThan">
      <formula>#REF!</formula>
    </cfRule>
  </conditionalFormatting>
  <conditionalFormatting sqref="C245:N245">
    <cfRule type="cellIs" dxfId="2946" priority="1443" stopIfTrue="1" operator="greaterThanOrEqual">
      <formula>#REF!</formula>
    </cfRule>
    <cfRule type="cellIs" dxfId="2945" priority="1444" stopIfTrue="1" operator="lessThan">
      <formula>#REF!</formula>
    </cfRule>
  </conditionalFormatting>
  <conditionalFormatting sqref="C248:N248">
    <cfRule type="cellIs" dxfId="2944" priority="1447" stopIfTrue="1" operator="lessThanOrEqual">
      <formula>#REF!</formula>
    </cfRule>
    <cfRule type="cellIs" dxfId="2943" priority="1448" stopIfTrue="1" operator="greaterThan">
      <formula>#REF!</formula>
    </cfRule>
  </conditionalFormatting>
  <conditionalFormatting sqref="C246:N246">
    <cfRule type="cellIs" dxfId="2942" priority="1449" stopIfTrue="1" operator="lessThanOrEqual">
      <formula>#REF!</formula>
    </cfRule>
    <cfRule type="cellIs" dxfId="2941" priority="1450" stopIfTrue="1" operator="greaterThan">
      <formula>#REF!</formula>
    </cfRule>
  </conditionalFormatting>
  <conditionalFormatting sqref="B254">
    <cfRule type="cellIs" dxfId="2940" priority="1427" stopIfTrue="1" operator="greaterThanOrEqual">
      <formula>#REF!</formula>
    </cfRule>
    <cfRule type="cellIs" dxfId="2939" priority="1428" stopIfTrue="1" operator="lessThan">
      <formula>#REF!</formula>
    </cfRule>
  </conditionalFormatting>
  <conditionalFormatting sqref="B255">
    <cfRule type="cellIs" dxfId="2938" priority="1429" stopIfTrue="1" operator="greaterThanOrEqual">
      <formula>#REF!</formula>
    </cfRule>
    <cfRule type="cellIs" dxfId="2937" priority="1430" stopIfTrue="1" operator="lessThan">
      <formula>#REF!</formula>
    </cfRule>
  </conditionalFormatting>
  <conditionalFormatting sqref="B258">
    <cfRule type="cellIs" dxfId="2936" priority="1433" stopIfTrue="1" operator="lessThanOrEqual">
      <formula>#REF!</formula>
    </cfRule>
    <cfRule type="cellIs" dxfId="2935" priority="1434" stopIfTrue="1" operator="greaterThan">
      <formula>#REF!</formula>
    </cfRule>
  </conditionalFormatting>
  <conditionalFormatting sqref="B256">
    <cfRule type="cellIs" dxfId="2934" priority="1435" stopIfTrue="1" operator="lessThanOrEqual">
      <formula>#REF!</formula>
    </cfRule>
    <cfRule type="cellIs" dxfId="2933" priority="1436" stopIfTrue="1" operator="greaterThan">
      <formula>#REF!</formula>
    </cfRule>
  </conditionalFormatting>
  <conditionalFormatting sqref="D254:N254">
    <cfRule type="cellIs" dxfId="2932" priority="1409" stopIfTrue="1" operator="greaterThanOrEqual">
      <formula>#REF!</formula>
    </cfRule>
    <cfRule type="cellIs" dxfId="2931" priority="1410" stopIfTrue="1" operator="lessThan">
      <formula>#REF!</formula>
    </cfRule>
  </conditionalFormatting>
  <conditionalFormatting sqref="C255:N255">
    <cfRule type="cellIs" dxfId="2930" priority="1411" stopIfTrue="1" operator="greaterThanOrEqual">
      <formula>#REF!</formula>
    </cfRule>
    <cfRule type="cellIs" dxfId="2929" priority="1412" stopIfTrue="1" operator="lessThan">
      <formula>#REF!</formula>
    </cfRule>
  </conditionalFormatting>
  <conditionalFormatting sqref="C258:N258">
    <cfRule type="cellIs" dxfId="2928" priority="1415" stopIfTrue="1" operator="lessThanOrEqual">
      <formula>#REF!</formula>
    </cfRule>
    <cfRule type="cellIs" dxfId="2927" priority="1416" stopIfTrue="1" operator="greaterThan">
      <formula>#REF!</formula>
    </cfRule>
  </conditionalFormatting>
  <conditionalFormatting sqref="C256:N256">
    <cfRule type="cellIs" dxfId="2926" priority="1417" stopIfTrue="1" operator="lessThanOrEqual">
      <formula>#REF!</formula>
    </cfRule>
    <cfRule type="cellIs" dxfId="2925" priority="1418" stopIfTrue="1" operator="greaterThan">
      <formula>#REF!</formula>
    </cfRule>
  </conditionalFormatting>
  <conditionalFormatting sqref="AA11:AA12">
    <cfRule type="cellIs" dxfId="2924" priority="1391" stopIfTrue="1" operator="lessThan">
      <formula>#REF!</formula>
    </cfRule>
    <cfRule type="cellIs" dxfId="2923" priority="1392" stopIfTrue="1" operator="greaterThanOrEqual">
      <formula>#REF!</formula>
    </cfRule>
  </conditionalFormatting>
  <conditionalFormatting sqref="W49:W52">
    <cfRule type="cellIs" dxfId="2908" priority="1387" stopIfTrue="1" operator="lessThan">
      <formula>#REF!</formula>
    </cfRule>
    <cfRule type="cellIs" dxfId="2907" priority="1388" stopIfTrue="1" operator="greaterThanOrEqual">
      <formula>#REF!</formula>
    </cfRule>
  </conditionalFormatting>
  <conditionalFormatting sqref="X49:Z52">
    <cfRule type="cellIs" dxfId="2906" priority="1385" stopIfTrue="1" operator="lessThan">
      <formula>#REF!</formula>
    </cfRule>
    <cfRule type="cellIs" dxfId="2905" priority="1386" stopIfTrue="1" operator="greaterThanOrEqual">
      <formula>#REF!</formula>
    </cfRule>
  </conditionalFormatting>
  <conditionalFormatting sqref="AA9">
    <cfRule type="cellIs" dxfId="2904" priority="1373" stopIfTrue="1" operator="greaterThan">
      <formula>#REF!</formula>
    </cfRule>
    <cfRule type="cellIs" dxfId="2903" priority="1374" stopIfTrue="1" operator="lessThanOrEqual">
      <formula>#REF!</formula>
    </cfRule>
  </conditionalFormatting>
  <conditionalFormatting sqref="AA4">
    <cfRule type="cellIs" dxfId="2902" priority="1375" stopIfTrue="1" operator="greaterThanOrEqual">
      <formula>#REF!</formula>
    </cfRule>
    <cfRule type="cellIs" dxfId="2901" priority="1376" stopIfTrue="1" operator="lessThan">
      <formula>#REF!</formula>
    </cfRule>
  </conditionalFormatting>
  <conditionalFormatting sqref="AA5">
    <cfRule type="cellIs" dxfId="2900" priority="1377" stopIfTrue="1" operator="greaterThanOrEqual">
      <formula>#REF!</formula>
    </cfRule>
    <cfRule type="cellIs" dxfId="2899" priority="1378" stopIfTrue="1" operator="lessThan">
      <formula>#REF!</formula>
    </cfRule>
  </conditionalFormatting>
  <conditionalFormatting sqref="AA10">
    <cfRule type="cellIs" dxfId="2898" priority="1379" stopIfTrue="1" operator="greaterThanOrEqual">
      <formula>#REF!</formula>
    </cfRule>
    <cfRule type="cellIs" dxfId="2897" priority="1380" stopIfTrue="1" operator="lessThan">
      <formula>#REF!</formula>
    </cfRule>
  </conditionalFormatting>
  <conditionalFormatting sqref="AA8">
    <cfRule type="cellIs" dxfId="2896" priority="1381" stopIfTrue="1" operator="lessThanOrEqual">
      <formula>#REF!</formula>
    </cfRule>
    <cfRule type="cellIs" dxfId="2895" priority="1382" stopIfTrue="1" operator="greaterThan">
      <formula>#REF!</formula>
    </cfRule>
  </conditionalFormatting>
  <conditionalFormatting sqref="AA6">
    <cfRule type="cellIs" dxfId="2894" priority="1383" stopIfTrue="1" operator="lessThanOrEqual">
      <formula>#REF!</formula>
    </cfRule>
    <cfRule type="cellIs" dxfId="2893" priority="1384" stopIfTrue="1" operator="greaterThan">
      <formula>#REF!</formula>
    </cfRule>
  </conditionalFormatting>
  <conditionalFormatting sqref="AA9">
    <cfRule type="cellIs" dxfId="2892" priority="1371" stopIfTrue="1" operator="greaterThan">
      <formula>#REF!</formula>
    </cfRule>
    <cfRule type="cellIs" dxfId="2891" priority="1372" stopIfTrue="1" operator="lessThanOrEqual">
      <formula>#REF!</formula>
    </cfRule>
  </conditionalFormatting>
  <conditionalFormatting sqref="AA19">
    <cfRule type="cellIs" dxfId="2876" priority="1345" stopIfTrue="1" operator="greaterThan">
      <formula>#REF!</formula>
    </cfRule>
    <cfRule type="cellIs" dxfId="2875" priority="1346" stopIfTrue="1" operator="lessThanOrEqual">
      <formula>#REF!</formula>
    </cfRule>
  </conditionalFormatting>
  <conditionalFormatting sqref="AA14">
    <cfRule type="cellIs" dxfId="2874" priority="1347" stopIfTrue="1" operator="greaterThanOrEqual">
      <formula>#REF!</formula>
    </cfRule>
    <cfRule type="cellIs" dxfId="2873" priority="1348" stopIfTrue="1" operator="lessThan">
      <formula>#REF!</formula>
    </cfRule>
  </conditionalFormatting>
  <conditionalFormatting sqref="AA15">
    <cfRule type="cellIs" dxfId="2872" priority="1349" stopIfTrue="1" operator="greaterThanOrEqual">
      <formula>#REF!</formula>
    </cfRule>
    <cfRule type="cellIs" dxfId="2871" priority="1350" stopIfTrue="1" operator="lessThan">
      <formula>#REF!</formula>
    </cfRule>
  </conditionalFormatting>
  <conditionalFormatting sqref="AA20">
    <cfRule type="cellIs" dxfId="2870" priority="1351" stopIfTrue="1" operator="greaterThanOrEqual">
      <formula>#REF!</formula>
    </cfRule>
    <cfRule type="cellIs" dxfId="2869" priority="1352" stopIfTrue="1" operator="lessThan">
      <formula>#REF!</formula>
    </cfRule>
  </conditionalFormatting>
  <conditionalFormatting sqref="AA18">
    <cfRule type="cellIs" dxfId="2868" priority="1353" stopIfTrue="1" operator="lessThanOrEqual">
      <formula>#REF!</formula>
    </cfRule>
    <cfRule type="cellIs" dxfId="2867" priority="1354" stopIfTrue="1" operator="greaterThan">
      <formula>#REF!</formula>
    </cfRule>
  </conditionalFormatting>
  <conditionalFormatting sqref="AA16">
    <cfRule type="cellIs" dxfId="2866" priority="1355" stopIfTrue="1" operator="lessThanOrEqual">
      <formula>#REF!</formula>
    </cfRule>
    <cfRule type="cellIs" dxfId="2865" priority="1356" stopIfTrue="1" operator="greaterThan">
      <formula>#REF!</formula>
    </cfRule>
  </conditionalFormatting>
  <conditionalFormatting sqref="AA19">
    <cfRule type="cellIs" dxfId="2864" priority="1343" stopIfTrue="1" operator="greaterThan">
      <formula>#REF!</formula>
    </cfRule>
    <cfRule type="cellIs" dxfId="2863" priority="1344" stopIfTrue="1" operator="lessThanOrEqual">
      <formula>#REF!</formula>
    </cfRule>
  </conditionalFormatting>
  <conditionalFormatting sqref="O29">
    <cfRule type="cellIs" dxfId="2862" priority="1331" stopIfTrue="1" operator="greaterThan">
      <formula>#REF!</formula>
    </cfRule>
    <cfRule type="cellIs" dxfId="2861" priority="1332" stopIfTrue="1" operator="lessThanOrEqual">
      <formula>#REF!</formula>
    </cfRule>
  </conditionalFormatting>
  <conditionalFormatting sqref="O24">
    <cfRule type="cellIs" dxfId="2860" priority="1333" stopIfTrue="1" operator="greaterThanOrEqual">
      <formula>#REF!</formula>
    </cfRule>
    <cfRule type="cellIs" dxfId="2859" priority="1334" stopIfTrue="1" operator="lessThan">
      <formula>#REF!</formula>
    </cfRule>
  </conditionalFormatting>
  <conditionalFormatting sqref="O25">
    <cfRule type="cellIs" dxfId="2858" priority="1335" stopIfTrue="1" operator="greaterThanOrEqual">
      <formula>#REF!</formula>
    </cfRule>
    <cfRule type="cellIs" dxfId="2857" priority="1336" stopIfTrue="1" operator="lessThan">
      <formula>#REF!</formula>
    </cfRule>
  </conditionalFormatting>
  <conditionalFormatting sqref="O28">
    <cfRule type="cellIs" dxfId="2854" priority="1339" stopIfTrue="1" operator="lessThanOrEqual">
      <formula>#REF!</formula>
    </cfRule>
    <cfRule type="cellIs" dxfId="2853" priority="1340" stopIfTrue="1" operator="greaterThan">
      <formula>#REF!</formula>
    </cfRule>
  </conditionalFormatting>
  <conditionalFormatting sqref="O26">
    <cfRule type="cellIs" dxfId="2852" priority="1341" stopIfTrue="1" operator="lessThanOrEqual">
      <formula>#REF!</formula>
    </cfRule>
    <cfRule type="cellIs" dxfId="2851" priority="1342" stopIfTrue="1" operator="greaterThan">
      <formula>#REF!</formula>
    </cfRule>
  </conditionalFormatting>
  <conditionalFormatting sqref="O29">
    <cfRule type="cellIs" dxfId="2850" priority="1329" stopIfTrue="1" operator="greaterThan">
      <formula>#REF!</formula>
    </cfRule>
    <cfRule type="cellIs" dxfId="2849" priority="1330" stopIfTrue="1" operator="lessThanOrEqual">
      <formula>#REF!</formula>
    </cfRule>
  </conditionalFormatting>
  <conditionalFormatting sqref="AA29">
    <cfRule type="cellIs" dxfId="2848" priority="1317" stopIfTrue="1" operator="greaterThan">
      <formula>#REF!</formula>
    </cfRule>
    <cfRule type="cellIs" dxfId="2847" priority="1318" stopIfTrue="1" operator="lessThanOrEqual">
      <formula>#REF!</formula>
    </cfRule>
  </conditionalFormatting>
  <conditionalFormatting sqref="P24:AA24">
    <cfRule type="cellIs" dxfId="2846" priority="1319" stopIfTrue="1" operator="greaterThanOrEqual">
      <formula>#REF!</formula>
    </cfRule>
    <cfRule type="cellIs" dxfId="2845" priority="1320" stopIfTrue="1" operator="lessThan">
      <formula>#REF!</formula>
    </cfRule>
  </conditionalFormatting>
  <conditionalFormatting sqref="AA25">
    <cfRule type="cellIs" dxfId="2844" priority="1321" stopIfTrue="1" operator="greaterThanOrEqual">
      <formula>#REF!</formula>
    </cfRule>
    <cfRule type="cellIs" dxfId="2843" priority="1322" stopIfTrue="1" operator="lessThan">
      <formula>#REF!</formula>
    </cfRule>
  </conditionalFormatting>
  <conditionalFormatting sqref="AA30">
    <cfRule type="cellIs" dxfId="2842" priority="1323" stopIfTrue="1" operator="greaterThanOrEqual">
      <formula>#REF!</formula>
    </cfRule>
    <cfRule type="cellIs" dxfId="2841" priority="1324" stopIfTrue="1" operator="lessThan">
      <formula>#REF!</formula>
    </cfRule>
  </conditionalFormatting>
  <conditionalFormatting sqref="P28:AA28">
    <cfRule type="cellIs" dxfId="2840" priority="1325" stopIfTrue="1" operator="lessThanOrEqual">
      <formula>#REF!</formula>
    </cfRule>
    <cfRule type="cellIs" dxfId="2839" priority="1326" stopIfTrue="1" operator="greaterThan">
      <formula>#REF!</formula>
    </cfRule>
  </conditionalFormatting>
  <conditionalFormatting sqref="P26:AA26">
    <cfRule type="cellIs" dxfId="2838" priority="1327" stopIfTrue="1" operator="lessThanOrEqual">
      <formula>#REF!</formula>
    </cfRule>
    <cfRule type="cellIs" dxfId="2837" priority="1328" stopIfTrue="1" operator="greaterThan">
      <formula>#REF!</formula>
    </cfRule>
  </conditionalFormatting>
  <conditionalFormatting sqref="AA29">
    <cfRule type="cellIs" dxfId="2836" priority="1315" stopIfTrue="1" operator="greaterThan">
      <formula>#REF!</formula>
    </cfRule>
    <cfRule type="cellIs" dxfId="2835" priority="1316" stopIfTrue="1" operator="lessThanOrEqual">
      <formula>#REF!</formula>
    </cfRule>
  </conditionalFormatting>
  <conditionalFormatting sqref="AA37">
    <cfRule type="cellIs" dxfId="2820" priority="1289" stopIfTrue="1" operator="greaterThan">
      <formula>#REF!</formula>
    </cfRule>
    <cfRule type="cellIs" dxfId="2819" priority="1290" stopIfTrue="1" operator="lessThanOrEqual">
      <formula>#REF!</formula>
    </cfRule>
  </conditionalFormatting>
  <conditionalFormatting sqref="AA32">
    <cfRule type="cellIs" dxfId="2818" priority="1291" stopIfTrue="1" operator="greaterThanOrEqual">
      <formula>#REF!</formula>
    </cfRule>
    <cfRule type="cellIs" dxfId="2817" priority="1292" stopIfTrue="1" operator="lessThan">
      <formula>#REF!</formula>
    </cfRule>
  </conditionalFormatting>
  <conditionalFormatting sqref="AA33">
    <cfRule type="cellIs" dxfId="2816" priority="1293" stopIfTrue="1" operator="greaterThanOrEqual">
      <formula>#REF!</formula>
    </cfRule>
    <cfRule type="cellIs" dxfId="2815" priority="1294" stopIfTrue="1" operator="lessThan">
      <formula>#REF!</formula>
    </cfRule>
  </conditionalFormatting>
  <conditionalFormatting sqref="AA38">
    <cfRule type="cellIs" dxfId="2814" priority="1295" stopIfTrue="1" operator="greaterThanOrEqual">
      <formula>#REF!</formula>
    </cfRule>
    <cfRule type="cellIs" dxfId="2813" priority="1296" stopIfTrue="1" operator="lessThan">
      <formula>#REF!</formula>
    </cfRule>
  </conditionalFormatting>
  <conditionalFormatting sqref="AA36">
    <cfRule type="cellIs" dxfId="2812" priority="1297" stopIfTrue="1" operator="lessThanOrEqual">
      <formula>#REF!</formula>
    </cfRule>
    <cfRule type="cellIs" dxfId="2811" priority="1298" stopIfTrue="1" operator="greaterThan">
      <formula>#REF!</formula>
    </cfRule>
  </conditionalFormatting>
  <conditionalFormatting sqref="AA34">
    <cfRule type="cellIs" dxfId="2810" priority="1299" stopIfTrue="1" operator="lessThanOrEqual">
      <formula>#REF!</formula>
    </cfRule>
    <cfRule type="cellIs" dxfId="2809" priority="1300" stopIfTrue="1" operator="greaterThan">
      <formula>#REF!</formula>
    </cfRule>
  </conditionalFormatting>
  <conditionalFormatting sqref="AA37">
    <cfRule type="cellIs" dxfId="2808" priority="1287" stopIfTrue="1" operator="greaterThan">
      <formula>#REF!</formula>
    </cfRule>
    <cfRule type="cellIs" dxfId="2807" priority="1288" stopIfTrue="1" operator="lessThanOrEqual">
      <formula>#REF!</formula>
    </cfRule>
  </conditionalFormatting>
  <conditionalFormatting sqref="AA47">
    <cfRule type="cellIs" dxfId="2792" priority="1261" stopIfTrue="1" operator="greaterThan">
      <formula>#REF!</formula>
    </cfRule>
    <cfRule type="cellIs" dxfId="2791" priority="1262" stopIfTrue="1" operator="lessThanOrEqual">
      <formula>#REF!</formula>
    </cfRule>
  </conditionalFormatting>
  <conditionalFormatting sqref="AA42">
    <cfRule type="cellIs" dxfId="2790" priority="1263" stopIfTrue="1" operator="greaterThanOrEqual">
      <formula>#REF!</formula>
    </cfRule>
    <cfRule type="cellIs" dxfId="2789" priority="1264" stopIfTrue="1" operator="lessThan">
      <formula>#REF!</formula>
    </cfRule>
  </conditionalFormatting>
  <conditionalFormatting sqref="AA43">
    <cfRule type="cellIs" dxfId="2788" priority="1265" stopIfTrue="1" operator="greaterThanOrEqual">
      <formula>#REF!</formula>
    </cfRule>
    <cfRule type="cellIs" dxfId="2787" priority="1266" stopIfTrue="1" operator="lessThan">
      <formula>#REF!</formula>
    </cfRule>
  </conditionalFormatting>
  <conditionalFormatting sqref="AA48">
    <cfRule type="cellIs" dxfId="2786" priority="1267" stopIfTrue="1" operator="greaterThanOrEqual">
      <formula>#REF!</formula>
    </cfRule>
    <cfRule type="cellIs" dxfId="2785" priority="1268" stopIfTrue="1" operator="lessThan">
      <formula>#REF!</formula>
    </cfRule>
  </conditionalFormatting>
  <conditionalFormatting sqref="AA46">
    <cfRule type="cellIs" dxfId="2784" priority="1269" stopIfTrue="1" operator="lessThanOrEqual">
      <formula>#REF!</formula>
    </cfRule>
    <cfRule type="cellIs" dxfId="2783" priority="1270" stopIfTrue="1" operator="greaterThan">
      <formula>#REF!</formula>
    </cfRule>
  </conditionalFormatting>
  <conditionalFormatting sqref="AA44">
    <cfRule type="cellIs" dxfId="2782" priority="1271" stopIfTrue="1" operator="lessThanOrEqual">
      <formula>#REF!</formula>
    </cfRule>
    <cfRule type="cellIs" dxfId="2781" priority="1272" stopIfTrue="1" operator="greaterThan">
      <formula>#REF!</formula>
    </cfRule>
  </conditionalFormatting>
  <conditionalFormatting sqref="AA47">
    <cfRule type="cellIs" dxfId="2780" priority="1259" stopIfTrue="1" operator="greaterThan">
      <formula>#REF!</formula>
    </cfRule>
    <cfRule type="cellIs" dxfId="2779" priority="1260" stopIfTrue="1" operator="lessThanOrEqual">
      <formula>#REF!</formula>
    </cfRule>
  </conditionalFormatting>
  <conditionalFormatting sqref="AA59">
    <cfRule type="cellIs" dxfId="2764" priority="1233" stopIfTrue="1" operator="greaterThan">
      <formula>#REF!</formula>
    </cfRule>
    <cfRule type="cellIs" dxfId="2763" priority="1234" stopIfTrue="1" operator="lessThanOrEqual">
      <formula>#REF!</formula>
    </cfRule>
  </conditionalFormatting>
  <conditionalFormatting sqref="AA54">
    <cfRule type="cellIs" dxfId="2762" priority="1235" stopIfTrue="1" operator="greaterThanOrEqual">
      <formula>#REF!</formula>
    </cfRule>
    <cfRule type="cellIs" dxfId="2761" priority="1236" stopIfTrue="1" operator="lessThan">
      <formula>#REF!</formula>
    </cfRule>
  </conditionalFormatting>
  <conditionalFormatting sqref="AA55">
    <cfRule type="cellIs" dxfId="2760" priority="1237" stopIfTrue="1" operator="greaterThanOrEqual">
      <formula>#REF!</formula>
    </cfRule>
    <cfRule type="cellIs" dxfId="2759" priority="1238" stopIfTrue="1" operator="lessThan">
      <formula>#REF!</formula>
    </cfRule>
  </conditionalFormatting>
  <conditionalFormatting sqref="AA60">
    <cfRule type="cellIs" dxfId="2758" priority="1239" stopIfTrue="1" operator="greaterThanOrEqual">
      <formula>#REF!</formula>
    </cfRule>
    <cfRule type="cellIs" dxfId="2757" priority="1240" stopIfTrue="1" operator="lessThan">
      <formula>#REF!</formula>
    </cfRule>
  </conditionalFormatting>
  <conditionalFormatting sqref="AA58">
    <cfRule type="cellIs" dxfId="2756" priority="1241" stopIfTrue="1" operator="lessThanOrEqual">
      <formula>#REF!</formula>
    </cfRule>
    <cfRule type="cellIs" dxfId="2755" priority="1242" stopIfTrue="1" operator="greaterThan">
      <formula>#REF!</formula>
    </cfRule>
  </conditionalFormatting>
  <conditionalFormatting sqref="AA56">
    <cfRule type="cellIs" dxfId="2754" priority="1243" stopIfTrue="1" operator="lessThanOrEqual">
      <formula>#REF!</formula>
    </cfRule>
    <cfRule type="cellIs" dxfId="2753" priority="1244" stopIfTrue="1" operator="greaterThan">
      <formula>#REF!</formula>
    </cfRule>
  </conditionalFormatting>
  <conditionalFormatting sqref="AA59">
    <cfRule type="cellIs" dxfId="2752" priority="1231" stopIfTrue="1" operator="greaterThan">
      <formula>#REF!</formula>
    </cfRule>
    <cfRule type="cellIs" dxfId="2751" priority="1232" stopIfTrue="1" operator="lessThanOrEqual">
      <formula>#REF!</formula>
    </cfRule>
  </conditionalFormatting>
  <conditionalFormatting sqref="AA69">
    <cfRule type="cellIs" dxfId="2736" priority="1205" stopIfTrue="1" operator="greaterThan">
      <formula>#REF!</formula>
    </cfRule>
    <cfRule type="cellIs" dxfId="2735" priority="1206" stopIfTrue="1" operator="lessThanOrEqual">
      <formula>#REF!</formula>
    </cfRule>
  </conditionalFormatting>
  <conditionalFormatting sqref="AA64">
    <cfRule type="cellIs" dxfId="2734" priority="1207" stopIfTrue="1" operator="greaterThanOrEqual">
      <formula>#REF!</formula>
    </cfRule>
    <cfRule type="cellIs" dxfId="2733" priority="1208" stopIfTrue="1" operator="lessThan">
      <formula>#REF!</formula>
    </cfRule>
  </conditionalFormatting>
  <conditionalFormatting sqref="AA65">
    <cfRule type="cellIs" dxfId="2732" priority="1209" stopIfTrue="1" operator="greaterThanOrEqual">
      <formula>#REF!</formula>
    </cfRule>
    <cfRule type="cellIs" dxfId="2731" priority="1210" stopIfTrue="1" operator="lessThan">
      <formula>#REF!</formula>
    </cfRule>
  </conditionalFormatting>
  <conditionalFormatting sqref="AA70">
    <cfRule type="cellIs" dxfId="2730" priority="1211" stopIfTrue="1" operator="greaterThanOrEqual">
      <formula>#REF!</formula>
    </cfRule>
    <cfRule type="cellIs" dxfId="2729" priority="1212" stopIfTrue="1" operator="lessThan">
      <formula>#REF!</formula>
    </cfRule>
  </conditionalFormatting>
  <conditionalFormatting sqref="AA68">
    <cfRule type="cellIs" dxfId="2728" priority="1213" stopIfTrue="1" operator="lessThanOrEqual">
      <formula>#REF!</formula>
    </cfRule>
    <cfRule type="cellIs" dxfId="2727" priority="1214" stopIfTrue="1" operator="greaterThan">
      <formula>#REF!</formula>
    </cfRule>
  </conditionalFormatting>
  <conditionalFormatting sqref="AA66">
    <cfRule type="cellIs" dxfId="2726" priority="1215" stopIfTrue="1" operator="lessThanOrEqual">
      <formula>#REF!</formula>
    </cfRule>
    <cfRule type="cellIs" dxfId="2725" priority="1216" stopIfTrue="1" operator="greaterThan">
      <formula>#REF!</formula>
    </cfRule>
  </conditionalFormatting>
  <conditionalFormatting sqref="AA69">
    <cfRule type="cellIs" dxfId="2724" priority="1203" stopIfTrue="1" operator="greaterThan">
      <formula>#REF!</formula>
    </cfRule>
    <cfRule type="cellIs" dxfId="2723" priority="1204" stopIfTrue="1" operator="lessThanOrEqual">
      <formula>#REF!</formula>
    </cfRule>
  </conditionalFormatting>
  <conditionalFormatting sqref="O111">
    <cfRule type="cellIs" dxfId="2722" priority="1107" stopIfTrue="1" operator="greaterThan">
      <formula>#REF!</formula>
    </cfRule>
    <cfRule type="cellIs" dxfId="2721" priority="1108" stopIfTrue="1" operator="lessThanOrEqual">
      <formula>#REF!</formula>
    </cfRule>
  </conditionalFormatting>
  <conditionalFormatting sqref="O106">
    <cfRule type="cellIs" dxfId="2720" priority="1109" stopIfTrue="1" operator="greaterThanOrEqual">
      <formula>#REF!</formula>
    </cfRule>
    <cfRule type="cellIs" dxfId="2719" priority="1110" stopIfTrue="1" operator="lessThan">
      <formula>#REF!</formula>
    </cfRule>
  </conditionalFormatting>
  <conditionalFormatting sqref="O107">
    <cfRule type="cellIs" dxfId="2718" priority="1111" stopIfTrue="1" operator="greaterThanOrEqual">
      <formula>#REF!</formula>
    </cfRule>
    <cfRule type="cellIs" dxfId="2717" priority="1112" stopIfTrue="1" operator="lessThan">
      <formula>#REF!</formula>
    </cfRule>
  </conditionalFormatting>
  <conditionalFormatting sqref="O112">
    <cfRule type="cellIs" dxfId="2716" priority="1113" stopIfTrue="1" operator="greaterThanOrEqual">
      <formula>#REF!</formula>
    </cfRule>
    <cfRule type="cellIs" dxfId="2715" priority="1114" stopIfTrue="1" operator="lessThan">
      <formula>#REF!</formula>
    </cfRule>
  </conditionalFormatting>
  <conditionalFormatting sqref="O110">
    <cfRule type="cellIs" dxfId="2714" priority="1115" stopIfTrue="1" operator="lessThanOrEqual">
      <formula>#REF!</formula>
    </cfRule>
    <cfRule type="cellIs" dxfId="2713" priority="1116" stopIfTrue="1" operator="greaterThan">
      <formula>#REF!</formula>
    </cfRule>
  </conditionalFormatting>
  <conditionalFormatting sqref="O108">
    <cfRule type="cellIs" dxfId="2712" priority="1117" stopIfTrue="1" operator="lessThanOrEqual">
      <formula>#REF!</formula>
    </cfRule>
    <cfRule type="cellIs" dxfId="2711" priority="1118" stopIfTrue="1" operator="greaterThan">
      <formula>#REF!</formula>
    </cfRule>
  </conditionalFormatting>
  <conditionalFormatting sqref="O111">
    <cfRule type="cellIs" dxfId="2710" priority="1105" stopIfTrue="1" operator="greaterThan">
      <formula>#REF!</formula>
    </cfRule>
    <cfRule type="cellIs" dxfId="2709" priority="1106" stopIfTrue="1" operator="lessThanOrEqual">
      <formula>#REF!</formula>
    </cfRule>
  </conditionalFormatting>
  <conditionalFormatting sqref="P111:AA111">
    <cfRule type="cellIs" dxfId="2708" priority="1093" stopIfTrue="1" operator="greaterThan">
      <formula>#REF!</formula>
    </cfRule>
    <cfRule type="cellIs" dxfId="2707" priority="1094" stopIfTrue="1" operator="lessThanOrEqual">
      <formula>#REF!</formula>
    </cfRule>
  </conditionalFormatting>
  <conditionalFormatting sqref="P106:AA106">
    <cfRule type="cellIs" dxfId="2706" priority="1095" stopIfTrue="1" operator="greaterThanOrEqual">
      <formula>#REF!</formula>
    </cfRule>
    <cfRule type="cellIs" dxfId="2705" priority="1096" stopIfTrue="1" operator="lessThan">
      <formula>#REF!</formula>
    </cfRule>
  </conditionalFormatting>
  <conditionalFormatting sqref="P107:AA107">
    <cfRule type="cellIs" dxfId="2704" priority="1097" stopIfTrue="1" operator="greaterThanOrEqual">
      <formula>#REF!</formula>
    </cfRule>
    <cfRule type="cellIs" dxfId="2703" priority="1098" stopIfTrue="1" operator="lessThan">
      <formula>#REF!</formula>
    </cfRule>
  </conditionalFormatting>
  <conditionalFormatting sqref="P112:AA112">
    <cfRule type="cellIs" dxfId="2702" priority="1099" stopIfTrue="1" operator="greaterThanOrEqual">
      <formula>#REF!</formula>
    </cfRule>
    <cfRule type="cellIs" dxfId="2701" priority="1100" stopIfTrue="1" operator="lessThan">
      <formula>#REF!</formula>
    </cfRule>
  </conditionalFormatting>
  <conditionalFormatting sqref="P110:AA110">
    <cfRule type="cellIs" dxfId="2700" priority="1101" stopIfTrue="1" operator="lessThanOrEqual">
      <formula>#REF!</formula>
    </cfRule>
    <cfRule type="cellIs" dxfId="2699" priority="1102" stopIfTrue="1" operator="greaterThan">
      <formula>#REF!</formula>
    </cfRule>
  </conditionalFormatting>
  <conditionalFormatting sqref="P108:AA108">
    <cfRule type="cellIs" dxfId="2698" priority="1103" stopIfTrue="1" operator="lessThanOrEqual">
      <formula>#REF!</formula>
    </cfRule>
    <cfRule type="cellIs" dxfId="2697" priority="1104" stopIfTrue="1" operator="greaterThan">
      <formula>#REF!</formula>
    </cfRule>
  </conditionalFormatting>
  <conditionalFormatting sqref="P111:AA111">
    <cfRule type="cellIs" dxfId="2696" priority="1091" stopIfTrue="1" operator="greaterThan">
      <formula>#REF!</formula>
    </cfRule>
    <cfRule type="cellIs" dxfId="2695" priority="1092" stopIfTrue="1" operator="lessThanOrEqual">
      <formula>#REF!</formula>
    </cfRule>
  </conditionalFormatting>
  <conditionalFormatting sqref="O123">
    <cfRule type="cellIs" dxfId="2694" priority="1079" stopIfTrue="1" operator="greaterThan">
      <formula>#REF!</formula>
    </cfRule>
    <cfRule type="cellIs" dxfId="2693" priority="1080" stopIfTrue="1" operator="lessThanOrEqual">
      <formula>#REF!</formula>
    </cfRule>
  </conditionalFormatting>
  <conditionalFormatting sqref="O118">
    <cfRule type="cellIs" dxfId="2692" priority="1081" stopIfTrue="1" operator="greaterThanOrEqual">
      <formula>#REF!</formula>
    </cfRule>
    <cfRule type="cellIs" dxfId="2691" priority="1082" stopIfTrue="1" operator="lessThan">
      <formula>#REF!</formula>
    </cfRule>
  </conditionalFormatting>
  <conditionalFormatting sqref="O119">
    <cfRule type="cellIs" dxfId="2690" priority="1083" stopIfTrue="1" operator="greaterThanOrEqual">
      <formula>#REF!</formula>
    </cfRule>
    <cfRule type="cellIs" dxfId="2689" priority="1084" stopIfTrue="1" operator="lessThan">
      <formula>#REF!</formula>
    </cfRule>
  </conditionalFormatting>
  <conditionalFormatting sqref="O124">
    <cfRule type="cellIs" dxfId="2688" priority="1085" stopIfTrue="1" operator="greaterThanOrEqual">
      <formula>#REF!</formula>
    </cfRule>
    <cfRule type="cellIs" dxfId="2687" priority="1086" stopIfTrue="1" operator="lessThan">
      <formula>#REF!</formula>
    </cfRule>
  </conditionalFormatting>
  <conditionalFormatting sqref="O122">
    <cfRule type="cellIs" dxfId="2686" priority="1087" stopIfTrue="1" operator="lessThanOrEqual">
      <formula>#REF!</formula>
    </cfRule>
    <cfRule type="cellIs" dxfId="2685" priority="1088" stopIfTrue="1" operator="greaterThan">
      <formula>#REF!</formula>
    </cfRule>
  </conditionalFormatting>
  <conditionalFormatting sqref="O120">
    <cfRule type="cellIs" dxfId="2684" priority="1089" stopIfTrue="1" operator="lessThanOrEqual">
      <formula>#REF!</formula>
    </cfRule>
    <cfRule type="cellIs" dxfId="2683" priority="1090" stopIfTrue="1" operator="greaterThan">
      <formula>#REF!</formula>
    </cfRule>
  </conditionalFormatting>
  <conditionalFormatting sqref="O123">
    <cfRule type="cellIs" dxfId="2682" priority="1077" stopIfTrue="1" operator="greaterThan">
      <formula>#REF!</formula>
    </cfRule>
    <cfRule type="cellIs" dxfId="2681" priority="1078" stopIfTrue="1" operator="lessThanOrEqual">
      <formula>#REF!</formula>
    </cfRule>
  </conditionalFormatting>
  <conditionalFormatting sqref="P123:AA123">
    <cfRule type="cellIs" dxfId="2680" priority="1065" stopIfTrue="1" operator="greaterThan">
      <formula>#REF!</formula>
    </cfRule>
    <cfRule type="cellIs" dxfId="2679" priority="1066" stopIfTrue="1" operator="lessThanOrEqual">
      <formula>#REF!</formula>
    </cfRule>
  </conditionalFormatting>
  <conditionalFormatting sqref="P118:AA118">
    <cfRule type="cellIs" dxfId="2678" priority="1067" stopIfTrue="1" operator="greaterThanOrEqual">
      <formula>#REF!</formula>
    </cfRule>
    <cfRule type="cellIs" dxfId="2677" priority="1068" stopIfTrue="1" operator="lessThan">
      <formula>#REF!</formula>
    </cfRule>
  </conditionalFormatting>
  <conditionalFormatting sqref="P119:AA119">
    <cfRule type="cellIs" dxfId="2676" priority="1069" stopIfTrue="1" operator="greaterThanOrEqual">
      <formula>#REF!</formula>
    </cfRule>
    <cfRule type="cellIs" dxfId="2675" priority="1070" stopIfTrue="1" operator="lessThan">
      <formula>#REF!</formula>
    </cfRule>
  </conditionalFormatting>
  <conditionalFormatting sqref="P124:AA124">
    <cfRule type="cellIs" dxfId="2674" priority="1071" stopIfTrue="1" operator="greaterThanOrEqual">
      <formula>#REF!</formula>
    </cfRule>
    <cfRule type="cellIs" dxfId="2673" priority="1072" stopIfTrue="1" operator="lessThan">
      <formula>#REF!</formula>
    </cfRule>
  </conditionalFormatting>
  <conditionalFormatting sqref="P122:AA122">
    <cfRule type="cellIs" dxfId="2672" priority="1073" stopIfTrue="1" operator="lessThanOrEqual">
      <formula>#REF!</formula>
    </cfRule>
    <cfRule type="cellIs" dxfId="2671" priority="1074" stopIfTrue="1" operator="greaterThan">
      <formula>#REF!</formula>
    </cfRule>
  </conditionalFormatting>
  <conditionalFormatting sqref="P120:AA120">
    <cfRule type="cellIs" dxfId="2670" priority="1075" stopIfTrue="1" operator="lessThanOrEqual">
      <formula>#REF!</formula>
    </cfRule>
    <cfRule type="cellIs" dxfId="2669" priority="1076" stopIfTrue="1" operator="greaterThan">
      <formula>#REF!</formula>
    </cfRule>
  </conditionalFormatting>
  <conditionalFormatting sqref="P123:AA123">
    <cfRule type="cellIs" dxfId="2668" priority="1063" stopIfTrue="1" operator="greaterThan">
      <formula>#REF!</formula>
    </cfRule>
    <cfRule type="cellIs" dxfId="2667" priority="1064" stopIfTrue="1" operator="lessThanOrEqual">
      <formula>#REF!</formula>
    </cfRule>
  </conditionalFormatting>
  <conditionalFormatting sqref="O135">
    <cfRule type="cellIs" dxfId="2666" priority="1051" stopIfTrue="1" operator="greaterThan">
      <formula>#REF!</formula>
    </cfRule>
    <cfRule type="cellIs" dxfId="2665" priority="1052" stopIfTrue="1" operator="lessThanOrEqual">
      <formula>#REF!</formula>
    </cfRule>
  </conditionalFormatting>
  <conditionalFormatting sqref="O130">
    <cfRule type="cellIs" dxfId="2664" priority="1053" stopIfTrue="1" operator="greaterThanOrEqual">
      <formula>#REF!</formula>
    </cfRule>
    <cfRule type="cellIs" dxfId="2663" priority="1054" stopIfTrue="1" operator="lessThan">
      <formula>#REF!</formula>
    </cfRule>
  </conditionalFormatting>
  <conditionalFormatting sqref="O131">
    <cfRule type="cellIs" dxfId="2662" priority="1055" stopIfTrue="1" operator="greaterThanOrEqual">
      <formula>#REF!</formula>
    </cfRule>
    <cfRule type="cellIs" dxfId="2661" priority="1056" stopIfTrue="1" operator="lessThan">
      <formula>#REF!</formula>
    </cfRule>
  </conditionalFormatting>
  <conditionalFormatting sqref="O136">
    <cfRule type="cellIs" dxfId="2660" priority="1057" stopIfTrue="1" operator="greaterThanOrEqual">
      <formula>#REF!</formula>
    </cfRule>
    <cfRule type="cellIs" dxfId="2659" priority="1058" stopIfTrue="1" operator="lessThan">
      <formula>#REF!</formula>
    </cfRule>
  </conditionalFormatting>
  <conditionalFormatting sqref="O134">
    <cfRule type="cellIs" dxfId="2658" priority="1059" stopIfTrue="1" operator="lessThanOrEqual">
      <formula>#REF!</formula>
    </cfRule>
    <cfRule type="cellIs" dxfId="2657" priority="1060" stopIfTrue="1" operator="greaterThan">
      <formula>#REF!</formula>
    </cfRule>
  </conditionalFormatting>
  <conditionalFormatting sqref="O132">
    <cfRule type="cellIs" dxfId="2656" priority="1061" stopIfTrue="1" operator="lessThanOrEqual">
      <formula>#REF!</formula>
    </cfRule>
    <cfRule type="cellIs" dxfId="2655" priority="1062" stopIfTrue="1" operator="greaterThan">
      <formula>#REF!</formula>
    </cfRule>
  </conditionalFormatting>
  <conditionalFormatting sqref="O135">
    <cfRule type="cellIs" dxfId="2654" priority="1049" stopIfTrue="1" operator="greaterThan">
      <formula>#REF!</formula>
    </cfRule>
    <cfRule type="cellIs" dxfId="2653" priority="1050" stopIfTrue="1" operator="lessThanOrEqual">
      <formula>#REF!</formula>
    </cfRule>
  </conditionalFormatting>
  <conditionalFormatting sqref="P135:AA135">
    <cfRule type="cellIs" dxfId="2652" priority="1037" stopIfTrue="1" operator="greaterThan">
      <formula>#REF!</formula>
    </cfRule>
    <cfRule type="cellIs" dxfId="2651" priority="1038" stopIfTrue="1" operator="lessThanOrEqual">
      <formula>#REF!</formula>
    </cfRule>
  </conditionalFormatting>
  <conditionalFormatting sqref="P130:AA130">
    <cfRule type="cellIs" dxfId="2650" priority="1039" stopIfTrue="1" operator="greaterThanOrEqual">
      <formula>#REF!</formula>
    </cfRule>
    <cfRule type="cellIs" dxfId="2649" priority="1040" stopIfTrue="1" operator="lessThan">
      <formula>#REF!</formula>
    </cfRule>
  </conditionalFormatting>
  <conditionalFormatting sqref="P131:AA131">
    <cfRule type="cellIs" dxfId="2648" priority="1041" stopIfTrue="1" operator="greaterThanOrEqual">
      <formula>#REF!</formula>
    </cfRule>
    <cfRule type="cellIs" dxfId="2647" priority="1042" stopIfTrue="1" operator="lessThan">
      <formula>#REF!</formula>
    </cfRule>
  </conditionalFormatting>
  <conditionalFormatting sqref="P136:AA136">
    <cfRule type="cellIs" dxfId="2646" priority="1043" stopIfTrue="1" operator="greaterThanOrEqual">
      <formula>#REF!</formula>
    </cfRule>
    <cfRule type="cellIs" dxfId="2645" priority="1044" stopIfTrue="1" operator="lessThan">
      <formula>#REF!</formula>
    </cfRule>
  </conditionalFormatting>
  <conditionalFormatting sqref="P134:AA134">
    <cfRule type="cellIs" dxfId="2644" priority="1045" stopIfTrue="1" operator="lessThanOrEqual">
      <formula>#REF!</formula>
    </cfRule>
    <cfRule type="cellIs" dxfId="2643" priority="1046" stopIfTrue="1" operator="greaterThan">
      <formula>#REF!</formula>
    </cfRule>
  </conditionalFormatting>
  <conditionalFormatting sqref="P132:AA132">
    <cfRule type="cellIs" dxfId="2642" priority="1047" stopIfTrue="1" operator="lessThanOrEqual">
      <formula>#REF!</formula>
    </cfRule>
    <cfRule type="cellIs" dxfId="2641" priority="1048" stopIfTrue="1" operator="greaterThan">
      <formula>#REF!</formula>
    </cfRule>
  </conditionalFormatting>
  <conditionalFormatting sqref="P135:AA135">
    <cfRule type="cellIs" dxfId="2640" priority="1035" stopIfTrue="1" operator="greaterThan">
      <formula>#REF!</formula>
    </cfRule>
    <cfRule type="cellIs" dxfId="2639" priority="1036" stopIfTrue="1" operator="lessThanOrEqual">
      <formula>#REF!</formula>
    </cfRule>
  </conditionalFormatting>
  <conditionalFormatting sqref="O145">
    <cfRule type="cellIs" dxfId="2638" priority="1023" stopIfTrue="1" operator="greaterThan">
      <formula>#REF!</formula>
    </cfRule>
    <cfRule type="cellIs" dxfId="2637" priority="1024" stopIfTrue="1" operator="lessThanOrEqual">
      <formula>#REF!</formula>
    </cfRule>
  </conditionalFormatting>
  <conditionalFormatting sqref="O140">
    <cfRule type="cellIs" dxfId="2636" priority="1025" stopIfTrue="1" operator="greaterThanOrEqual">
      <formula>#REF!</formula>
    </cfRule>
    <cfRule type="cellIs" dxfId="2635" priority="1026" stopIfTrue="1" operator="lessThan">
      <formula>#REF!</formula>
    </cfRule>
  </conditionalFormatting>
  <conditionalFormatting sqref="O141">
    <cfRule type="cellIs" dxfId="2634" priority="1027" stopIfTrue="1" operator="greaterThanOrEqual">
      <formula>#REF!</formula>
    </cfRule>
    <cfRule type="cellIs" dxfId="2633" priority="1028" stopIfTrue="1" operator="lessThan">
      <formula>#REF!</formula>
    </cfRule>
  </conditionalFormatting>
  <conditionalFormatting sqref="O146">
    <cfRule type="cellIs" dxfId="2632" priority="1029" stopIfTrue="1" operator="greaterThanOrEqual">
      <formula>#REF!</formula>
    </cfRule>
    <cfRule type="cellIs" dxfId="2631" priority="1030" stopIfTrue="1" operator="lessThan">
      <formula>#REF!</formula>
    </cfRule>
  </conditionalFormatting>
  <conditionalFormatting sqref="O144">
    <cfRule type="cellIs" dxfId="2630" priority="1031" stopIfTrue="1" operator="lessThanOrEqual">
      <formula>#REF!</formula>
    </cfRule>
    <cfRule type="cellIs" dxfId="2629" priority="1032" stopIfTrue="1" operator="greaterThan">
      <formula>#REF!</formula>
    </cfRule>
  </conditionalFormatting>
  <conditionalFormatting sqref="O142">
    <cfRule type="cellIs" dxfId="2628" priority="1033" stopIfTrue="1" operator="lessThanOrEqual">
      <formula>#REF!</formula>
    </cfRule>
    <cfRule type="cellIs" dxfId="2627" priority="1034" stopIfTrue="1" operator="greaterThan">
      <formula>#REF!</formula>
    </cfRule>
  </conditionalFormatting>
  <conditionalFormatting sqref="O145">
    <cfRule type="cellIs" dxfId="2626" priority="1021" stopIfTrue="1" operator="greaterThan">
      <formula>#REF!</formula>
    </cfRule>
    <cfRule type="cellIs" dxfId="2625" priority="1022" stopIfTrue="1" operator="lessThanOrEqual">
      <formula>#REF!</formula>
    </cfRule>
  </conditionalFormatting>
  <conditionalFormatting sqref="P145:AA145">
    <cfRule type="cellIs" dxfId="2624" priority="1009" stopIfTrue="1" operator="greaterThan">
      <formula>#REF!</formula>
    </cfRule>
    <cfRule type="cellIs" dxfId="2623" priority="1010" stopIfTrue="1" operator="lessThanOrEqual">
      <formula>#REF!</formula>
    </cfRule>
  </conditionalFormatting>
  <conditionalFormatting sqref="P140:AA140">
    <cfRule type="cellIs" dxfId="2622" priority="1011" stopIfTrue="1" operator="greaterThanOrEqual">
      <formula>#REF!</formula>
    </cfRule>
    <cfRule type="cellIs" dxfId="2621" priority="1012" stopIfTrue="1" operator="lessThan">
      <formula>#REF!</formula>
    </cfRule>
  </conditionalFormatting>
  <conditionalFormatting sqref="P141:AA141">
    <cfRule type="cellIs" dxfId="2620" priority="1013" stopIfTrue="1" operator="greaterThanOrEqual">
      <formula>#REF!</formula>
    </cfRule>
    <cfRule type="cellIs" dxfId="2619" priority="1014" stopIfTrue="1" operator="lessThan">
      <formula>#REF!</formula>
    </cfRule>
  </conditionalFormatting>
  <conditionalFormatting sqref="P146:AA146">
    <cfRule type="cellIs" dxfId="2618" priority="1015" stopIfTrue="1" operator="greaterThanOrEqual">
      <formula>#REF!</formula>
    </cfRule>
    <cfRule type="cellIs" dxfId="2617" priority="1016" stopIfTrue="1" operator="lessThan">
      <formula>#REF!</formula>
    </cfRule>
  </conditionalFormatting>
  <conditionalFormatting sqref="P144:AA144">
    <cfRule type="cellIs" dxfId="2616" priority="1017" stopIfTrue="1" operator="lessThanOrEqual">
      <formula>#REF!</formula>
    </cfRule>
    <cfRule type="cellIs" dxfId="2615" priority="1018" stopIfTrue="1" operator="greaterThan">
      <formula>#REF!</formula>
    </cfRule>
  </conditionalFormatting>
  <conditionalFormatting sqref="P142:AA142">
    <cfRule type="cellIs" dxfId="2614" priority="1019" stopIfTrue="1" operator="lessThanOrEqual">
      <formula>#REF!</formula>
    </cfRule>
    <cfRule type="cellIs" dxfId="2613" priority="1020" stopIfTrue="1" operator="greaterThan">
      <formula>#REF!</formula>
    </cfRule>
  </conditionalFormatting>
  <conditionalFormatting sqref="P145:AA145">
    <cfRule type="cellIs" dxfId="2612" priority="1007" stopIfTrue="1" operator="greaterThan">
      <formula>#REF!</formula>
    </cfRule>
    <cfRule type="cellIs" dxfId="2611" priority="1008" stopIfTrue="1" operator="lessThanOrEqual">
      <formula>#REF!</formula>
    </cfRule>
  </conditionalFormatting>
  <conditionalFormatting sqref="O157">
    <cfRule type="cellIs" dxfId="2610" priority="995" stopIfTrue="1" operator="greaterThan">
      <formula>#REF!</formula>
    </cfRule>
    <cfRule type="cellIs" dxfId="2609" priority="996" stopIfTrue="1" operator="lessThanOrEqual">
      <formula>#REF!</formula>
    </cfRule>
  </conditionalFormatting>
  <conditionalFormatting sqref="O152">
    <cfRule type="cellIs" dxfId="2608" priority="997" stopIfTrue="1" operator="greaterThanOrEqual">
      <formula>#REF!</formula>
    </cfRule>
    <cfRule type="cellIs" dxfId="2607" priority="998" stopIfTrue="1" operator="lessThan">
      <formula>#REF!</formula>
    </cfRule>
  </conditionalFormatting>
  <conditionalFormatting sqref="O153">
    <cfRule type="cellIs" dxfId="2606" priority="999" stopIfTrue="1" operator="greaterThanOrEqual">
      <formula>#REF!</formula>
    </cfRule>
    <cfRule type="cellIs" dxfId="2605" priority="1000" stopIfTrue="1" operator="lessThan">
      <formula>#REF!</formula>
    </cfRule>
  </conditionalFormatting>
  <conditionalFormatting sqref="O158">
    <cfRule type="cellIs" dxfId="2604" priority="1001" stopIfTrue="1" operator="greaterThanOrEqual">
      <formula>#REF!</formula>
    </cfRule>
    <cfRule type="cellIs" dxfId="2603" priority="1002" stopIfTrue="1" operator="lessThan">
      <formula>#REF!</formula>
    </cfRule>
  </conditionalFormatting>
  <conditionalFormatting sqref="O156">
    <cfRule type="cellIs" dxfId="2602" priority="1003" stopIfTrue="1" operator="lessThanOrEqual">
      <formula>#REF!</formula>
    </cfRule>
    <cfRule type="cellIs" dxfId="2601" priority="1004" stopIfTrue="1" operator="greaterThan">
      <formula>#REF!</formula>
    </cfRule>
  </conditionalFormatting>
  <conditionalFormatting sqref="O154">
    <cfRule type="cellIs" dxfId="2600" priority="1005" stopIfTrue="1" operator="lessThanOrEqual">
      <formula>#REF!</formula>
    </cfRule>
    <cfRule type="cellIs" dxfId="2599" priority="1006" stopIfTrue="1" operator="greaterThan">
      <formula>#REF!</formula>
    </cfRule>
  </conditionalFormatting>
  <conditionalFormatting sqref="O157">
    <cfRule type="cellIs" dxfId="2598" priority="993" stopIfTrue="1" operator="greaterThan">
      <formula>#REF!</formula>
    </cfRule>
    <cfRule type="cellIs" dxfId="2597" priority="994" stopIfTrue="1" operator="lessThanOrEqual">
      <formula>#REF!</formula>
    </cfRule>
  </conditionalFormatting>
  <conditionalFormatting sqref="P157:AA157">
    <cfRule type="cellIs" dxfId="2596" priority="981" stopIfTrue="1" operator="greaterThan">
      <formula>#REF!</formula>
    </cfRule>
    <cfRule type="cellIs" dxfId="2595" priority="982" stopIfTrue="1" operator="lessThanOrEqual">
      <formula>#REF!</formula>
    </cfRule>
  </conditionalFormatting>
  <conditionalFormatting sqref="P152:AA152">
    <cfRule type="cellIs" dxfId="2594" priority="983" stopIfTrue="1" operator="greaterThanOrEqual">
      <formula>#REF!</formula>
    </cfRule>
    <cfRule type="cellIs" dxfId="2593" priority="984" stopIfTrue="1" operator="lessThan">
      <formula>#REF!</formula>
    </cfRule>
  </conditionalFormatting>
  <conditionalFormatting sqref="P153:AA153">
    <cfRule type="cellIs" dxfId="2592" priority="985" stopIfTrue="1" operator="greaterThanOrEqual">
      <formula>#REF!</formula>
    </cfRule>
    <cfRule type="cellIs" dxfId="2591" priority="986" stopIfTrue="1" operator="lessThan">
      <formula>#REF!</formula>
    </cfRule>
  </conditionalFormatting>
  <conditionalFormatting sqref="P158:AA158">
    <cfRule type="cellIs" dxfId="2590" priority="987" stopIfTrue="1" operator="greaterThanOrEqual">
      <formula>#REF!</formula>
    </cfRule>
    <cfRule type="cellIs" dxfId="2589" priority="988" stopIfTrue="1" operator="lessThan">
      <formula>#REF!</formula>
    </cfRule>
  </conditionalFormatting>
  <conditionalFormatting sqref="P156:AA156">
    <cfRule type="cellIs" dxfId="2588" priority="989" stopIfTrue="1" operator="lessThanOrEqual">
      <formula>#REF!</formula>
    </cfRule>
    <cfRule type="cellIs" dxfId="2587" priority="990" stopIfTrue="1" operator="greaterThan">
      <formula>#REF!</formula>
    </cfRule>
  </conditionalFormatting>
  <conditionalFormatting sqref="P154:AA154">
    <cfRule type="cellIs" dxfId="2586" priority="991" stopIfTrue="1" operator="lessThanOrEqual">
      <formula>#REF!</formula>
    </cfRule>
    <cfRule type="cellIs" dxfId="2585" priority="992" stopIfTrue="1" operator="greaterThan">
      <formula>#REF!</formula>
    </cfRule>
  </conditionalFormatting>
  <conditionalFormatting sqref="P157:AA157">
    <cfRule type="cellIs" dxfId="2584" priority="979" stopIfTrue="1" operator="greaterThan">
      <formula>#REF!</formula>
    </cfRule>
    <cfRule type="cellIs" dxfId="2583" priority="980" stopIfTrue="1" operator="lessThanOrEqual">
      <formula>#REF!</formula>
    </cfRule>
  </conditionalFormatting>
  <conditionalFormatting sqref="O167">
    <cfRule type="cellIs" dxfId="2582" priority="967" stopIfTrue="1" operator="greaterThan">
      <formula>#REF!</formula>
    </cfRule>
    <cfRule type="cellIs" dxfId="2581" priority="968" stopIfTrue="1" operator="lessThanOrEqual">
      <formula>#REF!</formula>
    </cfRule>
  </conditionalFormatting>
  <conditionalFormatting sqref="O162">
    <cfRule type="cellIs" dxfId="2580" priority="969" stopIfTrue="1" operator="greaterThanOrEqual">
      <formula>#REF!</formula>
    </cfRule>
    <cfRule type="cellIs" dxfId="2579" priority="970" stopIfTrue="1" operator="lessThan">
      <formula>#REF!</formula>
    </cfRule>
  </conditionalFormatting>
  <conditionalFormatting sqref="O163">
    <cfRule type="cellIs" dxfId="2578" priority="971" stopIfTrue="1" operator="greaterThanOrEqual">
      <formula>#REF!</formula>
    </cfRule>
    <cfRule type="cellIs" dxfId="2577" priority="972" stopIfTrue="1" operator="lessThan">
      <formula>#REF!</formula>
    </cfRule>
  </conditionalFormatting>
  <conditionalFormatting sqref="O168">
    <cfRule type="cellIs" dxfId="2576" priority="973" stopIfTrue="1" operator="greaterThanOrEqual">
      <formula>#REF!</formula>
    </cfRule>
    <cfRule type="cellIs" dxfId="2575" priority="974" stopIfTrue="1" operator="lessThan">
      <formula>#REF!</formula>
    </cfRule>
  </conditionalFormatting>
  <conditionalFormatting sqref="O166">
    <cfRule type="cellIs" dxfId="2574" priority="975" stopIfTrue="1" operator="lessThanOrEqual">
      <formula>#REF!</formula>
    </cfRule>
    <cfRule type="cellIs" dxfId="2573" priority="976" stopIfTrue="1" operator="greaterThan">
      <formula>#REF!</formula>
    </cfRule>
  </conditionalFormatting>
  <conditionalFormatting sqref="O164">
    <cfRule type="cellIs" dxfId="2572" priority="977" stopIfTrue="1" operator="lessThanOrEqual">
      <formula>#REF!</formula>
    </cfRule>
    <cfRule type="cellIs" dxfId="2571" priority="978" stopIfTrue="1" operator="greaterThan">
      <formula>#REF!</formula>
    </cfRule>
  </conditionalFormatting>
  <conditionalFormatting sqref="O167">
    <cfRule type="cellIs" dxfId="2570" priority="965" stopIfTrue="1" operator="greaterThan">
      <formula>#REF!</formula>
    </cfRule>
    <cfRule type="cellIs" dxfId="2569" priority="966" stopIfTrue="1" operator="lessThanOrEqual">
      <formula>#REF!</formula>
    </cfRule>
  </conditionalFormatting>
  <conditionalFormatting sqref="P167:AA167">
    <cfRule type="cellIs" dxfId="2568" priority="953" stopIfTrue="1" operator="greaterThan">
      <formula>#REF!</formula>
    </cfRule>
    <cfRule type="cellIs" dxfId="2567" priority="954" stopIfTrue="1" operator="lessThanOrEqual">
      <formula>#REF!</formula>
    </cfRule>
  </conditionalFormatting>
  <conditionalFormatting sqref="P162:AA162">
    <cfRule type="cellIs" dxfId="2566" priority="955" stopIfTrue="1" operator="greaterThanOrEqual">
      <formula>#REF!</formula>
    </cfRule>
    <cfRule type="cellIs" dxfId="2565" priority="956" stopIfTrue="1" operator="lessThan">
      <formula>#REF!</formula>
    </cfRule>
  </conditionalFormatting>
  <conditionalFormatting sqref="P163:AA163">
    <cfRule type="cellIs" dxfId="2564" priority="957" stopIfTrue="1" operator="greaterThanOrEqual">
      <formula>#REF!</formula>
    </cfRule>
    <cfRule type="cellIs" dxfId="2563" priority="958" stopIfTrue="1" operator="lessThan">
      <formula>#REF!</formula>
    </cfRule>
  </conditionalFormatting>
  <conditionalFormatting sqref="P168:AA168">
    <cfRule type="cellIs" dxfId="2562" priority="959" stopIfTrue="1" operator="greaterThanOrEqual">
      <formula>#REF!</formula>
    </cfRule>
    <cfRule type="cellIs" dxfId="2561" priority="960" stopIfTrue="1" operator="lessThan">
      <formula>#REF!</formula>
    </cfRule>
  </conditionalFormatting>
  <conditionalFormatting sqref="P166:AA166">
    <cfRule type="cellIs" dxfId="2560" priority="961" stopIfTrue="1" operator="lessThanOrEqual">
      <formula>#REF!</formula>
    </cfRule>
    <cfRule type="cellIs" dxfId="2559" priority="962" stopIfTrue="1" operator="greaterThan">
      <formula>#REF!</formula>
    </cfRule>
  </conditionalFormatting>
  <conditionalFormatting sqref="P164:AA164">
    <cfRule type="cellIs" dxfId="2558" priority="963" stopIfTrue="1" operator="lessThanOrEqual">
      <formula>#REF!</formula>
    </cfRule>
    <cfRule type="cellIs" dxfId="2557" priority="964" stopIfTrue="1" operator="greaterThan">
      <formula>#REF!</formula>
    </cfRule>
  </conditionalFormatting>
  <conditionalFormatting sqref="P167:AA167">
    <cfRule type="cellIs" dxfId="2556" priority="951" stopIfTrue="1" operator="greaterThan">
      <formula>#REF!</formula>
    </cfRule>
    <cfRule type="cellIs" dxfId="2555" priority="952" stopIfTrue="1" operator="lessThanOrEqual">
      <formula>#REF!</formula>
    </cfRule>
  </conditionalFormatting>
  <conditionalFormatting sqref="O177">
    <cfRule type="cellIs" dxfId="2554" priority="939" stopIfTrue="1" operator="greaterThan">
      <formula>#REF!</formula>
    </cfRule>
    <cfRule type="cellIs" dxfId="2553" priority="940" stopIfTrue="1" operator="lessThanOrEqual">
      <formula>#REF!</formula>
    </cfRule>
  </conditionalFormatting>
  <conditionalFormatting sqref="O172">
    <cfRule type="cellIs" dxfId="2552" priority="941" stopIfTrue="1" operator="greaterThanOrEqual">
      <formula>#REF!</formula>
    </cfRule>
    <cfRule type="cellIs" dxfId="2551" priority="942" stopIfTrue="1" operator="lessThan">
      <formula>#REF!</formula>
    </cfRule>
  </conditionalFormatting>
  <conditionalFormatting sqref="O173">
    <cfRule type="cellIs" dxfId="2550" priority="943" stopIfTrue="1" operator="greaterThanOrEqual">
      <formula>#REF!</formula>
    </cfRule>
    <cfRule type="cellIs" dxfId="2549" priority="944" stopIfTrue="1" operator="lessThan">
      <formula>#REF!</formula>
    </cfRule>
  </conditionalFormatting>
  <conditionalFormatting sqref="O178">
    <cfRule type="cellIs" dxfId="2548" priority="945" stopIfTrue="1" operator="greaterThanOrEqual">
      <formula>#REF!</formula>
    </cfRule>
    <cfRule type="cellIs" dxfId="2547" priority="946" stopIfTrue="1" operator="lessThan">
      <formula>#REF!</formula>
    </cfRule>
  </conditionalFormatting>
  <conditionalFormatting sqref="O176">
    <cfRule type="cellIs" dxfId="2546" priority="947" stopIfTrue="1" operator="lessThanOrEqual">
      <formula>#REF!</formula>
    </cfRule>
    <cfRule type="cellIs" dxfId="2545" priority="948" stopIfTrue="1" operator="greaterThan">
      <formula>#REF!</formula>
    </cfRule>
  </conditionalFormatting>
  <conditionalFormatting sqref="O174">
    <cfRule type="cellIs" dxfId="2544" priority="949" stopIfTrue="1" operator="lessThanOrEqual">
      <formula>#REF!</formula>
    </cfRule>
    <cfRule type="cellIs" dxfId="2543" priority="950" stopIfTrue="1" operator="greaterThan">
      <formula>#REF!</formula>
    </cfRule>
  </conditionalFormatting>
  <conditionalFormatting sqref="O177">
    <cfRule type="cellIs" dxfId="2542" priority="937" stopIfTrue="1" operator="greaterThan">
      <formula>#REF!</formula>
    </cfRule>
    <cfRule type="cellIs" dxfId="2541" priority="938" stopIfTrue="1" operator="lessThanOrEqual">
      <formula>#REF!</formula>
    </cfRule>
  </conditionalFormatting>
  <conditionalFormatting sqref="P177:AA177">
    <cfRule type="cellIs" dxfId="2540" priority="925" stopIfTrue="1" operator="greaterThan">
      <formula>#REF!</formula>
    </cfRule>
    <cfRule type="cellIs" dxfId="2539" priority="926" stopIfTrue="1" operator="lessThanOrEqual">
      <formula>#REF!</formula>
    </cfRule>
  </conditionalFormatting>
  <conditionalFormatting sqref="P172:AA172">
    <cfRule type="cellIs" dxfId="2538" priority="927" stopIfTrue="1" operator="greaterThanOrEqual">
      <formula>#REF!</formula>
    </cfRule>
    <cfRule type="cellIs" dxfId="2537" priority="928" stopIfTrue="1" operator="lessThan">
      <formula>#REF!</formula>
    </cfRule>
  </conditionalFormatting>
  <conditionalFormatting sqref="P173:AA173">
    <cfRule type="cellIs" dxfId="2536" priority="929" stopIfTrue="1" operator="greaterThanOrEqual">
      <formula>#REF!</formula>
    </cfRule>
    <cfRule type="cellIs" dxfId="2535" priority="930" stopIfTrue="1" operator="lessThan">
      <formula>#REF!</formula>
    </cfRule>
  </conditionalFormatting>
  <conditionalFormatting sqref="P178:AA178">
    <cfRule type="cellIs" dxfId="2534" priority="931" stopIfTrue="1" operator="greaterThanOrEqual">
      <formula>#REF!</formula>
    </cfRule>
    <cfRule type="cellIs" dxfId="2533" priority="932" stopIfTrue="1" operator="lessThan">
      <formula>#REF!</formula>
    </cfRule>
  </conditionalFormatting>
  <conditionalFormatting sqref="P176:AA176">
    <cfRule type="cellIs" dxfId="2532" priority="933" stopIfTrue="1" operator="lessThanOrEqual">
      <formula>#REF!</formula>
    </cfRule>
    <cfRule type="cellIs" dxfId="2531" priority="934" stopIfTrue="1" operator="greaterThan">
      <formula>#REF!</formula>
    </cfRule>
  </conditionalFormatting>
  <conditionalFormatting sqref="P174:AA174">
    <cfRule type="cellIs" dxfId="2530" priority="935" stopIfTrue="1" operator="lessThanOrEqual">
      <formula>#REF!</formula>
    </cfRule>
    <cfRule type="cellIs" dxfId="2529" priority="936" stopIfTrue="1" operator="greaterThan">
      <formula>#REF!</formula>
    </cfRule>
  </conditionalFormatting>
  <conditionalFormatting sqref="P177:AA177">
    <cfRule type="cellIs" dxfId="2528" priority="923" stopIfTrue="1" operator="greaterThan">
      <formula>#REF!</formula>
    </cfRule>
    <cfRule type="cellIs" dxfId="2527" priority="924" stopIfTrue="1" operator="lessThanOrEqual">
      <formula>#REF!</formula>
    </cfRule>
  </conditionalFormatting>
  <conditionalFormatting sqref="O187">
    <cfRule type="cellIs" dxfId="2526" priority="911" stopIfTrue="1" operator="greaterThan">
      <formula>#REF!</formula>
    </cfRule>
    <cfRule type="cellIs" dxfId="2525" priority="912" stopIfTrue="1" operator="lessThanOrEqual">
      <formula>#REF!</formula>
    </cfRule>
  </conditionalFormatting>
  <conditionalFormatting sqref="O182">
    <cfRule type="cellIs" dxfId="2524" priority="913" stopIfTrue="1" operator="greaterThanOrEqual">
      <formula>#REF!</formula>
    </cfRule>
    <cfRule type="cellIs" dxfId="2523" priority="914" stopIfTrue="1" operator="lessThan">
      <formula>#REF!</formula>
    </cfRule>
  </conditionalFormatting>
  <conditionalFormatting sqref="O183">
    <cfRule type="cellIs" dxfId="2522" priority="915" stopIfTrue="1" operator="greaterThanOrEqual">
      <formula>#REF!</formula>
    </cfRule>
    <cfRule type="cellIs" dxfId="2521" priority="916" stopIfTrue="1" operator="lessThan">
      <formula>#REF!</formula>
    </cfRule>
  </conditionalFormatting>
  <conditionalFormatting sqref="O188">
    <cfRule type="cellIs" dxfId="2520" priority="917" stopIfTrue="1" operator="greaterThanOrEqual">
      <formula>#REF!</formula>
    </cfRule>
    <cfRule type="cellIs" dxfId="2519" priority="918" stopIfTrue="1" operator="lessThan">
      <formula>#REF!</formula>
    </cfRule>
  </conditionalFormatting>
  <conditionalFormatting sqref="O186">
    <cfRule type="cellIs" dxfId="2518" priority="919" stopIfTrue="1" operator="lessThanOrEqual">
      <formula>#REF!</formula>
    </cfRule>
    <cfRule type="cellIs" dxfId="2517" priority="920" stopIfTrue="1" operator="greaterThan">
      <formula>#REF!</formula>
    </cfRule>
  </conditionalFormatting>
  <conditionalFormatting sqref="O184">
    <cfRule type="cellIs" dxfId="2516" priority="921" stopIfTrue="1" operator="lessThanOrEqual">
      <formula>#REF!</formula>
    </cfRule>
    <cfRule type="cellIs" dxfId="2515" priority="922" stopIfTrue="1" operator="greaterThan">
      <formula>#REF!</formula>
    </cfRule>
  </conditionalFormatting>
  <conditionalFormatting sqref="O187">
    <cfRule type="cellIs" dxfId="2514" priority="909" stopIfTrue="1" operator="greaterThan">
      <formula>#REF!</formula>
    </cfRule>
    <cfRule type="cellIs" dxfId="2513" priority="910" stopIfTrue="1" operator="lessThanOrEqual">
      <formula>#REF!</formula>
    </cfRule>
  </conditionalFormatting>
  <conditionalFormatting sqref="P187:AA187">
    <cfRule type="cellIs" dxfId="2512" priority="897" stopIfTrue="1" operator="greaterThan">
      <formula>#REF!</formula>
    </cfRule>
    <cfRule type="cellIs" dxfId="2511" priority="898" stopIfTrue="1" operator="lessThanOrEqual">
      <formula>#REF!</formula>
    </cfRule>
  </conditionalFormatting>
  <conditionalFormatting sqref="P182:AA182">
    <cfRule type="cellIs" dxfId="2510" priority="899" stopIfTrue="1" operator="greaterThanOrEqual">
      <formula>#REF!</formula>
    </cfRule>
    <cfRule type="cellIs" dxfId="2509" priority="900" stopIfTrue="1" operator="lessThan">
      <formula>#REF!</formula>
    </cfRule>
  </conditionalFormatting>
  <conditionalFormatting sqref="P183:AA183">
    <cfRule type="cellIs" dxfId="2508" priority="901" stopIfTrue="1" operator="greaterThanOrEqual">
      <formula>#REF!</formula>
    </cfRule>
    <cfRule type="cellIs" dxfId="2507" priority="902" stopIfTrue="1" operator="lessThan">
      <formula>#REF!</formula>
    </cfRule>
  </conditionalFormatting>
  <conditionalFormatting sqref="P188:AA188">
    <cfRule type="cellIs" dxfId="2506" priority="903" stopIfTrue="1" operator="greaterThanOrEqual">
      <formula>#REF!</formula>
    </cfRule>
    <cfRule type="cellIs" dxfId="2505" priority="904" stopIfTrue="1" operator="lessThan">
      <formula>#REF!</formula>
    </cfRule>
  </conditionalFormatting>
  <conditionalFormatting sqref="P186:AA186">
    <cfRule type="cellIs" dxfId="2504" priority="905" stopIfTrue="1" operator="lessThanOrEqual">
      <formula>#REF!</formula>
    </cfRule>
    <cfRule type="cellIs" dxfId="2503" priority="906" stopIfTrue="1" operator="greaterThan">
      <formula>#REF!</formula>
    </cfRule>
  </conditionalFormatting>
  <conditionalFormatting sqref="P184:AA184">
    <cfRule type="cellIs" dxfId="2502" priority="907" stopIfTrue="1" operator="lessThanOrEqual">
      <formula>#REF!</formula>
    </cfRule>
    <cfRule type="cellIs" dxfId="2501" priority="908" stopIfTrue="1" operator="greaterThan">
      <formula>#REF!</formula>
    </cfRule>
  </conditionalFormatting>
  <conditionalFormatting sqref="P187:AA187">
    <cfRule type="cellIs" dxfId="2500" priority="895" stopIfTrue="1" operator="greaterThan">
      <formula>#REF!</formula>
    </cfRule>
    <cfRule type="cellIs" dxfId="2499" priority="896" stopIfTrue="1" operator="lessThanOrEqual">
      <formula>#REF!</formula>
    </cfRule>
  </conditionalFormatting>
  <conditionalFormatting sqref="O197">
    <cfRule type="cellIs" dxfId="2498" priority="883" stopIfTrue="1" operator="greaterThan">
      <formula>#REF!</formula>
    </cfRule>
    <cfRule type="cellIs" dxfId="2497" priority="884" stopIfTrue="1" operator="lessThanOrEqual">
      <formula>#REF!</formula>
    </cfRule>
  </conditionalFormatting>
  <conditionalFormatting sqref="O192">
    <cfRule type="cellIs" dxfId="2496" priority="885" stopIfTrue="1" operator="greaterThanOrEqual">
      <formula>#REF!</formula>
    </cfRule>
    <cfRule type="cellIs" dxfId="2495" priority="886" stopIfTrue="1" operator="lessThan">
      <formula>#REF!</formula>
    </cfRule>
  </conditionalFormatting>
  <conditionalFormatting sqref="O193">
    <cfRule type="cellIs" dxfId="2494" priority="887" stopIfTrue="1" operator="greaterThanOrEqual">
      <formula>#REF!</formula>
    </cfRule>
    <cfRule type="cellIs" dxfId="2493" priority="888" stopIfTrue="1" operator="lessThan">
      <formula>#REF!</formula>
    </cfRule>
  </conditionalFormatting>
  <conditionalFormatting sqref="O198">
    <cfRule type="cellIs" dxfId="2492" priority="889" stopIfTrue="1" operator="greaterThanOrEqual">
      <formula>#REF!</formula>
    </cfRule>
    <cfRule type="cellIs" dxfId="2491" priority="890" stopIfTrue="1" operator="lessThan">
      <formula>#REF!</formula>
    </cfRule>
  </conditionalFormatting>
  <conditionalFormatting sqref="O196">
    <cfRule type="cellIs" dxfId="2490" priority="891" stopIfTrue="1" operator="lessThanOrEqual">
      <formula>#REF!</formula>
    </cfRule>
    <cfRule type="cellIs" dxfId="2489" priority="892" stopIfTrue="1" operator="greaterThan">
      <formula>#REF!</formula>
    </cfRule>
  </conditionalFormatting>
  <conditionalFormatting sqref="O194">
    <cfRule type="cellIs" dxfId="2488" priority="893" stopIfTrue="1" operator="lessThanOrEqual">
      <formula>#REF!</formula>
    </cfRule>
    <cfRule type="cellIs" dxfId="2487" priority="894" stopIfTrue="1" operator="greaterThan">
      <formula>#REF!</formula>
    </cfRule>
  </conditionalFormatting>
  <conditionalFormatting sqref="O197">
    <cfRule type="cellIs" dxfId="2486" priority="881" stopIfTrue="1" operator="greaterThan">
      <formula>#REF!</formula>
    </cfRule>
    <cfRule type="cellIs" dxfId="2485" priority="882" stopIfTrue="1" operator="lessThanOrEqual">
      <formula>#REF!</formula>
    </cfRule>
  </conditionalFormatting>
  <conditionalFormatting sqref="P197:AA197">
    <cfRule type="cellIs" dxfId="2484" priority="869" stopIfTrue="1" operator="greaterThan">
      <formula>#REF!</formula>
    </cfRule>
    <cfRule type="cellIs" dxfId="2483" priority="870" stopIfTrue="1" operator="lessThanOrEqual">
      <formula>#REF!</formula>
    </cfRule>
  </conditionalFormatting>
  <conditionalFormatting sqref="P192:AA192">
    <cfRule type="cellIs" dxfId="2482" priority="871" stopIfTrue="1" operator="greaterThanOrEqual">
      <formula>#REF!</formula>
    </cfRule>
    <cfRule type="cellIs" dxfId="2481" priority="872" stopIfTrue="1" operator="lessThan">
      <formula>#REF!</formula>
    </cfRule>
  </conditionalFormatting>
  <conditionalFormatting sqref="P193:AA193">
    <cfRule type="cellIs" dxfId="2480" priority="873" stopIfTrue="1" operator="greaterThanOrEqual">
      <formula>#REF!</formula>
    </cfRule>
    <cfRule type="cellIs" dxfId="2479" priority="874" stopIfTrue="1" operator="lessThan">
      <formula>#REF!</formula>
    </cfRule>
  </conditionalFormatting>
  <conditionalFormatting sqref="P198:AA198">
    <cfRule type="cellIs" dxfId="2478" priority="875" stopIfTrue="1" operator="greaterThanOrEqual">
      <formula>#REF!</formula>
    </cfRule>
    <cfRule type="cellIs" dxfId="2477" priority="876" stopIfTrue="1" operator="lessThan">
      <formula>#REF!</formula>
    </cfRule>
  </conditionalFormatting>
  <conditionalFormatting sqref="P196:AA196">
    <cfRule type="cellIs" dxfId="2476" priority="877" stopIfTrue="1" operator="lessThanOrEqual">
      <formula>#REF!</formula>
    </cfRule>
    <cfRule type="cellIs" dxfId="2475" priority="878" stopIfTrue="1" operator="greaterThan">
      <formula>#REF!</formula>
    </cfRule>
  </conditionalFormatting>
  <conditionalFormatting sqref="P194:AA194">
    <cfRule type="cellIs" dxfId="2474" priority="879" stopIfTrue="1" operator="lessThanOrEqual">
      <formula>#REF!</formula>
    </cfRule>
    <cfRule type="cellIs" dxfId="2473" priority="880" stopIfTrue="1" operator="greaterThan">
      <formula>#REF!</formula>
    </cfRule>
  </conditionalFormatting>
  <conditionalFormatting sqref="P197:AA197">
    <cfRule type="cellIs" dxfId="2472" priority="867" stopIfTrue="1" operator="greaterThan">
      <formula>#REF!</formula>
    </cfRule>
    <cfRule type="cellIs" dxfId="2471" priority="868" stopIfTrue="1" operator="lessThanOrEqual">
      <formula>#REF!</formula>
    </cfRule>
  </conditionalFormatting>
  <conditionalFormatting sqref="O207">
    <cfRule type="cellIs" dxfId="2470" priority="855" stopIfTrue="1" operator="greaterThan">
      <formula>#REF!</formula>
    </cfRule>
    <cfRule type="cellIs" dxfId="2469" priority="856" stopIfTrue="1" operator="lessThanOrEqual">
      <formula>#REF!</formula>
    </cfRule>
  </conditionalFormatting>
  <conditionalFormatting sqref="O202">
    <cfRule type="cellIs" dxfId="2468" priority="857" stopIfTrue="1" operator="greaterThanOrEqual">
      <formula>#REF!</formula>
    </cfRule>
    <cfRule type="cellIs" dxfId="2467" priority="858" stopIfTrue="1" operator="lessThan">
      <formula>#REF!</formula>
    </cfRule>
  </conditionalFormatting>
  <conditionalFormatting sqref="O203">
    <cfRule type="cellIs" dxfId="2466" priority="859" stopIfTrue="1" operator="greaterThanOrEqual">
      <formula>#REF!</formula>
    </cfRule>
    <cfRule type="cellIs" dxfId="2465" priority="860" stopIfTrue="1" operator="lessThan">
      <formula>#REF!</formula>
    </cfRule>
  </conditionalFormatting>
  <conditionalFormatting sqref="O208">
    <cfRule type="cellIs" dxfId="2464" priority="861" stopIfTrue="1" operator="greaterThanOrEqual">
      <formula>#REF!</formula>
    </cfRule>
    <cfRule type="cellIs" dxfId="2463" priority="862" stopIfTrue="1" operator="lessThan">
      <formula>#REF!</formula>
    </cfRule>
  </conditionalFormatting>
  <conditionalFormatting sqref="O206">
    <cfRule type="cellIs" dxfId="2462" priority="863" stopIfTrue="1" operator="lessThanOrEqual">
      <formula>#REF!</formula>
    </cfRule>
    <cfRule type="cellIs" dxfId="2461" priority="864" stopIfTrue="1" operator="greaterThan">
      <formula>#REF!</formula>
    </cfRule>
  </conditionalFormatting>
  <conditionalFormatting sqref="O204">
    <cfRule type="cellIs" dxfId="2460" priority="865" stopIfTrue="1" operator="lessThanOrEqual">
      <formula>#REF!</formula>
    </cfRule>
    <cfRule type="cellIs" dxfId="2459" priority="866" stopIfTrue="1" operator="greaterThan">
      <formula>#REF!</formula>
    </cfRule>
  </conditionalFormatting>
  <conditionalFormatting sqref="O207">
    <cfRule type="cellIs" dxfId="2458" priority="853" stopIfTrue="1" operator="greaterThan">
      <formula>#REF!</formula>
    </cfRule>
    <cfRule type="cellIs" dxfId="2457" priority="854" stopIfTrue="1" operator="lessThanOrEqual">
      <formula>#REF!</formula>
    </cfRule>
  </conditionalFormatting>
  <conditionalFormatting sqref="P207:AA207">
    <cfRule type="cellIs" dxfId="2456" priority="841" stopIfTrue="1" operator="greaterThan">
      <formula>#REF!</formula>
    </cfRule>
    <cfRule type="cellIs" dxfId="2455" priority="842" stopIfTrue="1" operator="lessThanOrEqual">
      <formula>#REF!</formula>
    </cfRule>
  </conditionalFormatting>
  <conditionalFormatting sqref="P202:AA202">
    <cfRule type="cellIs" dxfId="2454" priority="843" stopIfTrue="1" operator="greaterThanOrEqual">
      <formula>#REF!</formula>
    </cfRule>
    <cfRule type="cellIs" dxfId="2453" priority="844" stopIfTrue="1" operator="lessThan">
      <formula>#REF!</formula>
    </cfRule>
  </conditionalFormatting>
  <conditionalFormatting sqref="P203:AA203">
    <cfRule type="cellIs" dxfId="2452" priority="845" stopIfTrue="1" operator="greaterThanOrEqual">
      <formula>#REF!</formula>
    </cfRule>
    <cfRule type="cellIs" dxfId="2451" priority="846" stopIfTrue="1" operator="lessThan">
      <formula>#REF!</formula>
    </cfRule>
  </conditionalFormatting>
  <conditionalFormatting sqref="P208:AA208">
    <cfRule type="cellIs" dxfId="2450" priority="847" stopIfTrue="1" operator="greaterThanOrEqual">
      <formula>#REF!</formula>
    </cfRule>
    <cfRule type="cellIs" dxfId="2449" priority="848" stopIfTrue="1" operator="lessThan">
      <formula>#REF!</formula>
    </cfRule>
  </conditionalFormatting>
  <conditionalFormatting sqref="P206:AA206">
    <cfRule type="cellIs" dxfId="2448" priority="849" stopIfTrue="1" operator="lessThanOrEqual">
      <formula>#REF!</formula>
    </cfRule>
    <cfRule type="cellIs" dxfId="2447" priority="850" stopIfTrue="1" operator="greaterThan">
      <formula>#REF!</formula>
    </cfRule>
  </conditionalFormatting>
  <conditionalFormatting sqref="P204:AA204">
    <cfRule type="cellIs" dxfId="2446" priority="851" stopIfTrue="1" operator="lessThanOrEqual">
      <formula>#REF!</formula>
    </cfRule>
    <cfRule type="cellIs" dxfId="2445" priority="852" stopIfTrue="1" operator="greaterThan">
      <formula>#REF!</formula>
    </cfRule>
  </conditionalFormatting>
  <conditionalFormatting sqref="P207:AA207">
    <cfRule type="cellIs" dxfId="2444" priority="839" stopIfTrue="1" operator="greaterThan">
      <formula>#REF!</formula>
    </cfRule>
    <cfRule type="cellIs" dxfId="2443" priority="840" stopIfTrue="1" operator="lessThanOrEqual">
      <formula>#REF!</formula>
    </cfRule>
  </conditionalFormatting>
  <conditionalFormatting sqref="O217">
    <cfRule type="cellIs" dxfId="2442" priority="827" stopIfTrue="1" operator="greaterThan">
      <formula>#REF!</formula>
    </cfRule>
    <cfRule type="cellIs" dxfId="2441" priority="828" stopIfTrue="1" operator="lessThanOrEqual">
      <formula>#REF!</formula>
    </cfRule>
  </conditionalFormatting>
  <conditionalFormatting sqref="O212">
    <cfRule type="cellIs" dxfId="2440" priority="829" stopIfTrue="1" operator="greaterThanOrEqual">
      <formula>#REF!</formula>
    </cfRule>
    <cfRule type="cellIs" dxfId="2439" priority="830" stopIfTrue="1" operator="lessThan">
      <formula>#REF!</formula>
    </cfRule>
  </conditionalFormatting>
  <conditionalFormatting sqref="O213">
    <cfRule type="cellIs" dxfId="2438" priority="831" stopIfTrue="1" operator="greaterThanOrEqual">
      <formula>#REF!</formula>
    </cfRule>
    <cfRule type="cellIs" dxfId="2437" priority="832" stopIfTrue="1" operator="lessThan">
      <formula>#REF!</formula>
    </cfRule>
  </conditionalFormatting>
  <conditionalFormatting sqref="O218">
    <cfRule type="cellIs" dxfId="2436" priority="833" stopIfTrue="1" operator="greaterThanOrEqual">
      <formula>#REF!</formula>
    </cfRule>
    <cfRule type="cellIs" dxfId="2435" priority="834" stopIfTrue="1" operator="lessThan">
      <formula>#REF!</formula>
    </cfRule>
  </conditionalFormatting>
  <conditionalFormatting sqref="O216">
    <cfRule type="cellIs" dxfId="2434" priority="835" stopIfTrue="1" operator="lessThanOrEqual">
      <formula>#REF!</formula>
    </cfRule>
    <cfRule type="cellIs" dxfId="2433" priority="836" stopIfTrue="1" operator="greaterThan">
      <formula>#REF!</formula>
    </cfRule>
  </conditionalFormatting>
  <conditionalFormatting sqref="O214">
    <cfRule type="cellIs" dxfId="2432" priority="837" stopIfTrue="1" operator="lessThanOrEqual">
      <formula>#REF!</formula>
    </cfRule>
    <cfRule type="cellIs" dxfId="2431" priority="838" stopIfTrue="1" operator="greaterThan">
      <formula>#REF!</formula>
    </cfRule>
  </conditionalFormatting>
  <conditionalFormatting sqref="O217">
    <cfRule type="cellIs" dxfId="2430" priority="825" stopIfTrue="1" operator="greaterThan">
      <formula>#REF!</formula>
    </cfRule>
    <cfRule type="cellIs" dxfId="2429" priority="826" stopIfTrue="1" operator="lessThanOrEqual">
      <formula>#REF!</formula>
    </cfRule>
  </conditionalFormatting>
  <conditionalFormatting sqref="P217:AA217">
    <cfRule type="cellIs" dxfId="2428" priority="813" stopIfTrue="1" operator="greaterThan">
      <formula>#REF!</formula>
    </cfRule>
    <cfRule type="cellIs" dxfId="2427" priority="814" stopIfTrue="1" operator="lessThanOrEqual">
      <formula>#REF!</formula>
    </cfRule>
  </conditionalFormatting>
  <conditionalFormatting sqref="P212:AA212">
    <cfRule type="cellIs" dxfId="2426" priority="815" stopIfTrue="1" operator="greaterThanOrEqual">
      <formula>#REF!</formula>
    </cfRule>
    <cfRule type="cellIs" dxfId="2425" priority="816" stopIfTrue="1" operator="lessThan">
      <formula>#REF!</formula>
    </cfRule>
  </conditionalFormatting>
  <conditionalFormatting sqref="P213:AA213">
    <cfRule type="cellIs" dxfId="2424" priority="817" stopIfTrue="1" operator="greaterThanOrEqual">
      <formula>#REF!</formula>
    </cfRule>
    <cfRule type="cellIs" dxfId="2423" priority="818" stopIfTrue="1" operator="lessThan">
      <formula>#REF!</formula>
    </cfRule>
  </conditionalFormatting>
  <conditionalFormatting sqref="P218:AA218">
    <cfRule type="cellIs" dxfId="2422" priority="819" stopIfTrue="1" operator="greaterThanOrEqual">
      <formula>#REF!</formula>
    </cfRule>
    <cfRule type="cellIs" dxfId="2421" priority="820" stopIfTrue="1" operator="lessThan">
      <formula>#REF!</formula>
    </cfRule>
  </conditionalFormatting>
  <conditionalFormatting sqref="P216:AA216">
    <cfRule type="cellIs" dxfId="2420" priority="821" stopIfTrue="1" operator="lessThanOrEqual">
      <formula>#REF!</formula>
    </cfRule>
    <cfRule type="cellIs" dxfId="2419" priority="822" stopIfTrue="1" operator="greaterThan">
      <formula>#REF!</formula>
    </cfRule>
  </conditionalFormatting>
  <conditionalFormatting sqref="P214:AA214">
    <cfRule type="cellIs" dxfId="2418" priority="823" stopIfTrue="1" operator="lessThanOrEqual">
      <formula>#REF!</formula>
    </cfRule>
    <cfRule type="cellIs" dxfId="2417" priority="824" stopIfTrue="1" operator="greaterThan">
      <formula>#REF!</formula>
    </cfRule>
  </conditionalFormatting>
  <conditionalFormatting sqref="P217:AA217">
    <cfRule type="cellIs" dxfId="2416" priority="811" stopIfTrue="1" operator="greaterThan">
      <formula>#REF!</formula>
    </cfRule>
    <cfRule type="cellIs" dxfId="2415" priority="812" stopIfTrue="1" operator="lessThanOrEqual">
      <formula>#REF!</formula>
    </cfRule>
  </conditionalFormatting>
  <conditionalFormatting sqref="O227">
    <cfRule type="cellIs" dxfId="2414" priority="799" stopIfTrue="1" operator="greaterThan">
      <formula>#REF!</formula>
    </cfRule>
    <cfRule type="cellIs" dxfId="2413" priority="800" stopIfTrue="1" operator="lessThanOrEqual">
      <formula>#REF!</formula>
    </cfRule>
  </conditionalFormatting>
  <conditionalFormatting sqref="O222">
    <cfRule type="cellIs" dxfId="2412" priority="801" stopIfTrue="1" operator="greaterThanOrEqual">
      <formula>#REF!</formula>
    </cfRule>
    <cfRule type="cellIs" dxfId="2411" priority="802" stopIfTrue="1" operator="lessThan">
      <formula>#REF!</formula>
    </cfRule>
  </conditionalFormatting>
  <conditionalFormatting sqref="O223">
    <cfRule type="cellIs" dxfId="2410" priority="803" stopIfTrue="1" operator="greaterThanOrEqual">
      <formula>#REF!</formula>
    </cfRule>
    <cfRule type="cellIs" dxfId="2409" priority="804" stopIfTrue="1" operator="lessThan">
      <formula>#REF!</formula>
    </cfRule>
  </conditionalFormatting>
  <conditionalFormatting sqref="O228">
    <cfRule type="cellIs" dxfId="2408" priority="805" stopIfTrue="1" operator="greaterThanOrEqual">
      <formula>#REF!</formula>
    </cfRule>
    <cfRule type="cellIs" dxfId="2407" priority="806" stopIfTrue="1" operator="lessThan">
      <formula>#REF!</formula>
    </cfRule>
  </conditionalFormatting>
  <conditionalFormatting sqref="O226">
    <cfRule type="cellIs" dxfId="2406" priority="807" stopIfTrue="1" operator="lessThanOrEqual">
      <formula>#REF!</formula>
    </cfRule>
    <cfRule type="cellIs" dxfId="2405" priority="808" stopIfTrue="1" operator="greaterThan">
      <formula>#REF!</formula>
    </cfRule>
  </conditionalFormatting>
  <conditionalFormatting sqref="O224">
    <cfRule type="cellIs" dxfId="2404" priority="809" stopIfTrue="1" operator="lessThanOrEqual">
      <formula>#REF!</formula>
    </cfRule>
    <cfRule type="cellIs" dxfId="2403" priority="810" stopIfTrue="1" operator="greaterThan">
      <formula>#REF!</formula>
    </cfRule>
  </conditionalFormatting>
  <conditionalFormatting sqref="O227">
    <cfRule type="cellIs" dxfId="2402" priority="797" stopIfTrue="1" operator="greaterThan">
      <formula>#REF!</formula>
    </cfRule>
    <cfRule type="cellIs" dxfId="2401" priority="798" stopIfTrue="1" operator="lessThanOrEqual">
      <formula>#REF!</formula>
    </cfRule>
  </conditionalFormatting>
  <conditionalFormatting sqref="P227:AA227">
    <cfRule type="cellIs" dxfId="2400" priority="785" stopIfTrue="1" operator="greaterThan">
      <formula>#REF!</formula>
    </cfRule>
    <cfRule type="cellIs" dxfId="2399" priority="786" stopIfTrue="1" operator="lessThanOrEqual">
      <formula>#REF!</formula>
    </cfRule>
  </conditionalFormatting>
  <conditionalFormatting sqref="P222:AA222">
    <cfRule type="cellIs" dxfId="2398" priority="787" stopIfTrue="1" operator="greaterThanOrEqual">
      <formula>#REF!</formula>
    </cfRule>
    <cfRule type="cellIs" dxfId="2397" priority="788" stopIfTrue="1" operator="lessThan">
      <formula>#REF!</formula>
    </cfRule>
  </conditionalFormatting>
  <conditionalFormatting sqref="P223:AA223">
    <cfRule type="cellIs" dxfId="2396" priority="789" stopIfTrue="1" operator="greaterThanOrEqual">
      <formula>#REF!</formula>
    </cfRule>
    <cfRule type="cellIs" dxfId="2395" priority="790" stopIfTrue="1" operator="lessThan">
      <formula>#REF!</formula>
    </cfRule>
  </conditionalFormatting>
  <conditionalFormatting sqref="P228:AA228">
    <cfRule type="cellIs" dxfId="2394" priority="791" stopIfTrue="1" operator="greaterThanOrEqual">
      <formula>#REF!</formula>
    </cfRule>
    <cfRule type="cellIs" dxfId="2393" priority="792" stopIfTrue="1" operator="lessThan">
      <formula>#REF!</formula>
    </cfRule>
  </conditionalFormatting>
  <conditionalFormatting sqref="P226:AA226">
    <cfRule type="cellIs" dxfId="2392" priority="793" stopIfTrue="1" operator="lessThanOrEqual">
      <formula>#REF!</formula>
    </cfRule>
    <cfRule type="cellIs" dxfId="2391" priority="794" stopIfTrue="1" operator="greaterThan">
      <formula>#REF!</formula>
    </cfRule>
  </conditionalFormatting>
  <conditionalFormatting sqref="P224:AA224">
    <cfRule type="cellIs" dxfId="2390" priority="795" stopIfTrue="1" operator="lessThanOrEqual">
      <formula>#REF!</formula>
    </cfRule>
    <cfRule type="cellIs" dxfId="2389" priority="796" stopIfTrue="1" operator="greaterThan">
      <formula>#REF!</formula>
    </cfRule>
  </conditionalFormatting>
  <conditionalFormatting sqref="P227:AA227">
    <cfRule type="cellIs" dxfId="2388" priority="783" stopIfTrue="1" operator="greaterThan">
      <formula>#REF!</formula>
    </cfRule>
    <cfRule type="cellIs" dxfId="2387" priority="784" stopIfTrue="1" operator="lessThanOrEqual">
      <formula>#REF!</formula>
    </cfRule>
  </conditionalFormatting>
  <conditionalFormatting sqref="O239">
    <cfRule type="cellIs" dxfId="2386" priority="771" stopIfTrue="1" operator="greaterThan">
      <formula>#REF!</formula>
    </cfRule>
    <cfRule type="cellIs" dxfId="2385" priority="772" stopIfTrue="1" operator="lessThanOrEqual">
      <formula>#REF!</formula>
    </cfRule>
  </conditionalFormatting>
  <conditionalFormatting sqref="O234">
    <cfRule type="cellIs" dxfId="2384" priority="773" stopIfTrue="1" operator="greaterThanOrEqual">
      <formula>#REF!</formula>
    </cfRule>
    <cfRule type="cellIs" dxfId="2383" priority="774" stopIfTrue="1" operator="lessThan">
      <formula>#REF!</formula>
    </cfRule>
  </conditionalFormatting>
  <conditionalFormatting sqref="O235">
    <cfRule type="cellIs" dxfId="2382" priority="775" stopIfTrue="1" operator="greaterThanOrEqual">
      <formula>#REF!</formula>
    </cfRule>
    <cfRule type="cellIs" dxfId="2381" priority="776" stopIfTrue="1" operator="lessThan">
      <formula>#REF!</formula>
    </cfRule>
  </conditionalFormatting>
  <conditionalFormatting sqref="O240">
    <cfRule type="cellIs" dxfId="2380" priority="777" stopIfTrue="1" operator="greaterThanOrEqual">
      <formula>#REF!</formula>
    </cfRule>
    <cfRule type="cellIs" dxfId="2379" priority="778" stopIfTrue="1" operator="lessThan">
      <formula>#REF!</formula>
    </cfRule>
  </conditionalFormatting>
  <conditionalFormatting sqref="O238">
    <cfRule type="cellIs" dxfId="2378" priority="779" stopIfTrue="1" operator="lessThanOrEqual">
      <formula>#REF!</formula>
    </cfRule>
    <cfRule type="cellIs" dxfId="2377" priority="780" stopIfTrue="1" operator="greaterThan">
      <formula>#REF!</formula>
    </cfRule>
  </conditionalFormatting>
  <conditionalFormatting sqref="O236">
    <cfRule type="cellIs" dxfId="2376" priority="781" stopIfTrue="1" operator="lessThanOrEqual">
      <formula>#REF!</formula>
    </cfRule>
    <cfRule type="cellIs" dxfId="2375" priority="782" stopIfTrue="1" operator="greaterThan">
      <formula>#REF!</formula>
    </cfRule>
  </conditionalFormatting>
  <conditionalFormatting sqref="O239">
    <cfRule type="cellIs" dxfId="2374" priority="769" stopIfTrue="1" operator="greaterThan">
      <formula>#REF!</formula>
    </cfRule>
    <cfRule type="cellIs" dxfId="2373" priority="770" stopIfTrue="1" operator="lessThanOrEqual">
      <formula>#REF!</formula>
    </cfRule>
  </conditionalFormatting>
  <conditionalFormatting sqref="P239:AA239">
    <cfRule type="cellIs" dxfId="2372" priority="757" stopIfTrue="1" operator="greaterThan">
      <formula>#REF!</formula>
    </cfRule>
    <cfRule type="cellIs" dxfId="2371" priority="758" stopIfTrue="1" operator="lessThanOrEqual">
      <formula>#REF!</formula>
    </cfRule>
  </conditionalFormatting>
  <conditionalFormatting sqref="P234:AA234">
    <cfRule type="cellIs" dxfId="2370" priority="759" stopIfTrue="1" operator="greaterThanOrEqual">
      <formula>#REF!</formula>
    </cfRule>
    <cfRule type="cellIs" dxfId="2369" priority="760" stopIfTrue="1" operator="lessThan">
      <formula>#REF!</formula>
    </cfRule>
  </conditionalFormatting>
  <conditionalFormatting sqref="P235:AA235">
    <cfRule type="cellIs" dxfId="2368" priority="761" stopIfTrue="1" operator="greaterThanOrEqual">
      <formula>#REF!</formula>
    </cfRule>
    <cfRule type="cellIs" dxfId="2367" priority="762" stopIfTrue="1" operator="lessThan">
      <formula>#REF!</formula>
    </cfRule>
  </conditionalFormatting>
  <conditionalFormatting sqref="P240:AA240">
    <cfRule type="cellIs" dxfId="2366" priority="763" stopIfTrue="1" operator="greaterThanOrEqual">
      <formula>#REF!</formula>
    </cfRule>
    <cfRule type="cellIs" dxfId="2365" priority="764" stopIfTrue="1" operator="lessThan">
      <formula>#REF!</formula>
    </cfRule>
  </conditionalFormatting>
  <conditionalFormatting sqref="P238:AA238">
    <cfRule type="cellIs" dxfId="2364" priority="765" stopIfTrue="1" operator="lessThanOrEqual">
      <formula>#REF!</formula>
    </cfRule>
    <cfRule type="cellIs" dxfId="2363" priority="766" stopIfTrue="1" operator="greaterThan">
      <formula>#REF!</formula>
    </cfRule>
  </conditionalFormatting>
  <conditionalFormatting sqref="P236:AA236">
    <cfRule type="cellIs" dxfId="2362" priority="767" stopIfTrue="1" operator="lessThanOrEqual">
      <formula>#REF!</formula>
    </cfRule>
    <cfRule type="cellIs" dxfId="2361" priority="768" stopIfTrue="1" operator="greaterThan">
      <formula>#REF!</formula>
    </cfRule>
  </conditionalFormatting>
  <conditionalFormatting sqref="P239:AA239">
    <cfRule type="cellIs" dxfId="2360" priority="755" stopIfTrue="1" operator="greaterThan">
      <formula>#REF!</formula>
    </cfRule>
    <cfRule type="cellIs" dxfId="2359" priority="756" stopIfTrue="1" operator="lessThanOrEqual">
      <formula>#REF!</formula>
    </cfRule>
  </conditionalFormatting>
  <conditionalFormatting sqref="O249">
    <cfRule type="cellIs" dxfId="2358" priority="743" stopIfTrue="1" operator="greaterThan">
      <formula>#REF!</formula>
    </cfRule>
    <cfRule type="cellIs" dxfId="2357" priority="744" stopIfTrue="1" operator="lessThanOrEqual">
      <formula>#REF!</formula>
    </cfRule>
  </conditionalFormatting>
  <conditionalFormatting sqref="O244">
    <cfRule type="cellIs" dxfId="2356" priority="745" stopIfTrue="1" operator="greaterThanOrEqual">
      <formula>#REF!</formula>
    </cfRule>
    <cfRule type="cellIs" dxfId="2355" priority="746" stopIfTrue="1" operator="lessThan">
      <formula>#REF!</formula>
    </cfRule>
  </conditionalFormatting>
  <conditionalFormatting sqref="O245">
    <cfRule type="cellIs" dxfId="2354" priority="747" stopIfTrue="1" operator="greaterThanOrEqual">
      <formula>#REF!</formula>
    </cfRule>
    <cfRule type="cellIs" dxfId="2353" priority="748" stopIfTrue="1" operator="lessThan">
      <formula>#REF!</formula>
    </cfRule>
  </conditionalFormatting>
  <conditionalFormatting sqref="O250">
    <cfRule type="cellIs" dxfId="2352" priority="749" stopIfTrue="1" operator="greaterThanOrEqual">
      <formula>#REF!</formula>
    </cfRule>
    <cfRule type="cellIs" dxfId="2351" priority="750" stopIfTrue="1" operator="lessThan">
      <formula>#REF!</formula>
    </cfRule>
  </conditionalFormatting>
  <conditionalFormatting sqref="O248">
    <cfRule type="cellIs" dxfId="2350" priority="751" stopIfTrue="1" operator="lessThanOrEqual">
      <formula>#REF!</formula>
    </cfRule>
    <cfRule type="cellIs" dxfId="2349" priority="752" stopIfTrue="1" operator="greaterThan">
      <formula>#REF!</formula>
    </cfRule>
  </conditionalFormatting>
  <conditionalFormatting sqref="O246">
    <cfRule type="cellIs" dxfId="2348" priority="753" stopIfTrue="1" operator="lessThanOrEqual">
      <formula>#REF!</formula>
    </cfRule>
    <cfRule type="cellIs" dxfId="2347" priority="754" stopIfTrue="1" operator="greaterThan">
      <formula>#REF!</formula>
    </cfRule>
  </conditionalFormatting>
  <conditionalFormatting sqref="O249">
    <cfRule type="cellIs" dxfId="2346" priority="741" stopIfTrue="1" operator="greaterThan">
      <formula>#REF!</formula>
    </cfRule>
    <cfRule type="cellIs" dxfId="2345" priority="742" stopIfTrue="1" operator="lessThanOrEqual">
      <formula>#REF!</formula>
    </cfRule>
  </conditionalFormatting>
  <conditionalFormatting sqref="P249:AA249">
    <cfRule type="cellIs" dxfId="2344" priority="729" stopIfTrue="1" operator="greaterThan">
      <formula>#REF!</formula>
    </cfRule>
    <cfRule type="cellIs" dxfId="2343" priority="730" stopIfTrue="1" operator="lessThanOrEqual">
      <formula>#REF!</formula>
    </cfRule>
  </conditionalFormatting>
  <conditionalFormatting sqref="P244:AA244">
    <cfRule type="cellIs" dxfId="2342" priority="731" stopIfTrue="1" operator="greaterThanOrEqual">
      <formula>#REF!</formula>
    </cfRule>
    <cfRule type="cellIs" dxfId="2341" priority="732" stopIfTrue="1" operator="lessThan">
      <formula>#REF!</formula>
    </cfRule>
  </conditionalFormatting>
  <conditionalFormatting sqref="P245:AA245">
    <cfRule type="cellIs" dxfId="2340" priority="733" stopIfTrue="1" operator="greaterThanOrEqual">
      <formula>#REF!</formula>
    </cfRule>
    <cfRule type="cellIs" dxfId="2339" priority="734" stopIfTrue="1" operator="lessThan">
      <formula>#REF!</formula>
    </cfRule>
  </conditionalFormatting>
  <conditionalFormatting sqref="P250:AA250">
    <cfRule type="cellIs" dxfId="2338" priority="735" stopIfTrue="1" operator="greaterThanOrEqual">
      <formula>#REF!</formula>
    </cfRule>
    <cfRule type="cellIs" dxfId="2337" priority="736" stopIfTrue="1" operator="lessThan">
      <formula>#REF!</formula>
    </cfRule>
  </conditionalFormatting>
  <conditionalFormatting sqref="P248:AA248">
    <cfRule type="cellIs" dxfId="2336" priority="737" stopIfTrue="1" operator="lessThanOrEqual">
      <formula>#REF!</formula>
    </cfRule>
    <cfRule type="cellIs" dxfId="2335" priority="738" stopIfTrue="1" operator="greaterThan">
      <formula>#REF!</formula>
    </cfRule>
  </conditionalFormatting>
  <conditionalFormatting sqref="P246:AA246">
    <cfRule type="cellIs" dxfId="2334" priority="739" stopIfTrue="1" operator="lessThanOrEqual">
      <formula>#REF!</formula>
    </cfRule>
    <cfRule type="cellIs" dxfId="2333" priority="740" stopIfTrue="1" operator="greaterThan">
      <formula>#REF!</formula>
    </cfRule>
  </conditionalFormatting>
  <conditionalFormatting sqref="P249:AA249">
    <cfRule type="cellIs" dxfId="2332" priority="727" stopIfTrue="1" operator="greaterThan">
      <formula>#REF!</formula>
    </cfRule>
    <cfRule type="cellIs" dxfId="2331" priority="728" stopIfTrue="1" operator="lessThanOrEqual">
      <formula>#REF!</formula>
    </cfRule>
  </conditionalFormatting>
  <conditionalFormatting sqref="O259">
    <cfRule type="cellIs" dxfId="2330" priority="715" stopIfTrue="1" operator="greaterThan">
      <formula>#REF!</formula>
    </cfRule>
    <cfRule type="cellIs" dxfId="2329" priority="716" stopIfTrue="1" operator="lessThanOrEqual">
      <formula>#REF!</formula>
    </cfRule>
  </conditionalFormatting>
  <conditionalFormatting sqref="O254">
    <cfRule type="cellIs" dxfId="2328" priority="717" stopIfTrue="1" operator="greaterThanOrEqual">
      <formula>#REF!</formula>
    </cfRule>
    <cfRule type="cellIs" dxfId="2327" priority="718" stopIfTrue="1" operator="lessThan">
      <formula>#REF!</formula>
    </cfRule>
  </conditionalFormatting>
  <conditionalFormatting sqref="O255">
    <cfRule type="cellIs" dxfId="2326" priority="719" stopIfTrue="1" operator="greaterThanOrEqual">
      <formula>#REF!</formula>
    </cfRule>
    <cfRule type="cellIs" dxfId="2325" priority="720" stopIfTrue="1" operator="lessThan">
      <formula>#REF!</formula>
    </cfRule>
  </conditionalFormatting>
  <conditionalFormatting sqref="O260">
    <cfRule type="cellIs" dxfId="2324" priority="721" stopIfTrue="1" operator="greaterThanOrEqual">
      <formula>#REF!</formula>
    </cfRule>
    <cfRule type="cellIs" dxfId="2323" priority="722" stopIfTrue="1" operator="lessThan">
      <formula>#REF!</formula>
    </cfRule>
  </conditionalFormatting>
  <conditionalFormatting sqref="O258">
    <cfRule type="cellIs" dxfId="2322" priority="723" stopIfTrue="1" operator="lessThanOrEqual">
      <formula>#REF!</formula>
    </cfRule>
    <cfRule type="cellIs" dxfId="2321" priority="724" stopIfTrue="1" operator="greaterThan">
      <formula>#REF!</formula>
    </cfRule>
  </conditionalFormatting>
  <conditionalFormatting sqref="O256">
    <cfRule type="cellIs" dxfId="2320" priority="725" stopIfTrue="1" operator="lessThanOrEqual">
      <formula>#REF!</formula>
    </cfRule>
    <cfRule type="cellIs" dxfId="2319" priority="726" stopIfTrue="1" operator="greaterThan">
      <formula>#REF!</formula>
    </cfRule>
  </conditionalFormatting>
  <conditionalFormatting sqref="O259">
    <cfRule type="cellIs" dxfId="2318" priority="713" stopIfTrue="1" operator="greaterThan">
      <formula>#REF!</formula>
    </cfRule>
    <cfRule type="cellIs" dxfId="2317" priority="714" stopIfTrue="1" operator="lessThanOrEqual">
      <formula>#REF!</formula>
    </cfRule>
  </conditionalFormatting>
  <conditionalFormatting sqref="P259:AA259">
    <cfRule type="cellIs" dxfId="2316" priority="701" stopIfTrue="1" operator="greaterThan">
      <formula>#REF!</formula>
    </cfRule>
    <cfRule type="cellIs" dxfId="2315" priority="702" stopIfTrue="1" operator="lessThanOrEqual">
      <formula>#REF!</formula>
    </cfRule>
  </conditionalFormatting>
  <conditionalFormatting sqref="P254:AA254">
    <cfRule type="cellIs" dxfId="2314" priority="703" stopIfTrue="1" operator="greaterThanOrEqual">
      <formula>#REF!</formula>
    </cfRule>
    <cfRule type="cellIs" dxfId="2313" priority="704" stopIfTrue="1" operator="lessThan">
      <formula>#REF!</formula>
    </cfRule>
  </conditionalFormatting>
  <conditionalFormatting sqref="P255:AA255">
    <cfRule type="cellIs" dxfId="2312" priority="705" stopIfTrue="1" operator="greaterThanOrEqual">
      <formula>#REF!</formula>
    </cfRule>
    <cfRule type="cellIs" dxfId="2311" priority="706" stopIfTrue="1" operator="lessThan">
      <formula>#REF!</formula>
    </cfRule>
  </conditionalFormatting>
  <conditionalFormatting sqref="P260:AA260">
    <cfRule type="cellIs" dxfId="2310" priority="707" stopIfTrue="1" operator="greaterThanOrEqual">
      <formula>#REF!</formula>
    </cfRule>
    <cfRule type="cellIs" dxfId="2309" priority="708" stopIfTrue="1" operator="lessThan">
      <formula>#REF!</formula>
    </cfRule>
  </conditionalFormatting>
  <conditionalFormatting sqref="P258:AA258">
    <cfRule type="cellIs" dxfId="2308" priority="709" stopIfTrue="1" operator="lessThanOrEqual">
      <formula>#REF!</formula>
    </cfRule>
    <cfRule type="cellIs" dxfId="2307" priority="710" stopIfTrue="1" operator="greaterThan">
      <formula>#REF!</formula>
    </cfRule>
  </conditionalFormatting>
  <conditionalFormatting sqref="P256:AA256">
    <cfRule type="cellIs" dxfId="2306" priority="711" stopIfTrue="1" operator="lessThanOrEqual">
      <formula>#REF!</formula>
    </cfRule>
    <cfRule type="cellIs" dxfId="2305" priority="712" stopIfTrue="1" operator="greaterThan">
      <formula>#REF!</formula>
    </cfRule>
  </conditionalFormatting>
  <conditionalFormatting sqref="P259:AA259">
    <cfRule type="cellIs" dxfId="2304" priority="699" stopIfTrue="1" operator="greaterThan">
      <formula>#REF!</formula>
    </cfRule>
    <cfRule type="cellIs" dxfId="2303" priority="700" stopIfTrue="1" operator="lessThanOrEqual">
      <formula>#REF!</formula>
    </cfRule>
  </conditionalFormatting>
  <conditionalFormatting sqref="B19:N19">
    <cfRule type="cellIs" dxfId="2302" priority="695" stopIfTrue="1" operator="greaterThan">
      <formula>#REF!</formula>
    </cfRule>
    <cfRule type="cellIs" dxfId="2301" priority="696" stopIfTrue="1" operator="lessThanOrEqual">
      <formula>#REF!</formula>
    </cfRule>
  </conditionalFormatting>
  <conditionalFormatting sqref="B20:N20">
    <cfRule type="cellIs" dxfId="2300" priority="697" stopIfTrue="1" operator="greaterThanOrEqual">
      <formula>#REF!</formula>
    </cfRule>
    <cfRule type="cellIs" dxfId="2299" priority="698" stopIfTrue="1" operator="lessThan">
      <formula>#REF!</formula>
    </cfRule>
  </conditionalFormatting>
  <conditionalFormatting sqref="B19:N19">
    <cfRule type="cellIs" dxfId="2298" priority="693" stopIfTrue="1" operator="greaterThan">
      <formula>#REF!</formula>
    </cfRule>
    <cfRule type="cellIs" dxfId="2297" priority="694" stopIfTrue="1" operator="lessThanOrEqual">
      <formula>#REF!</formula>
    </cfRule>
  </conditionalFormatting>
  <conditionalFormatting sqref="C19:N19">
    <cfRule type="cellIs" dxfId="2296" priority="689" stopIfTrue="1" operator="greaterThan">
      <formula>#REF!</formula>
    </cfRule>
    <cfRule type="cellIs" dxfId="2295" priority="690" stopIfTrue="1" operator="lessThanOrEqual">
      <formula>#REF!</formula>
    </cfRule>
  </conditionalFormatting>
  <conditionalFormatting sqref="C20:N20">
    <cfRule type="cellIs" dxfId="2294" priority="691" stopIfTrue="1" operator="greaterThanOrEqual">
      <formula>#REF!</formula>
    </cfRule>
    <cfRule type="cellIs" dxfId="2293" priority="692" stopIfTrue="1" operator="lessThan">
      <formula>#REF!</formula>
    </cfRule>
  </conditionalFormatting>
  <conditionalFormatting sqref="C19:N19">
    <cfRule type="cellIs" dxfId="2292" priority="687" stopIfTrue="1" operator="greaterThan">
      <formula>#REF!</formula>
    </cfRule>
    <cfRule type="cellIs" dxfId="2291" priority="688" stopIfTrue="1" operator="lessThanOrEqual">
      <formula>#REF!</formula>
    </cfRule>
  </conditionalFormatting>
  <conditionalFormatting sqref="B29:N29">
    <cfRule type="cellIs" dxfId="2290" priority="683" stopIfTrue="1" operator="greaterThan">
      <formula>#REF!</formula>
    </cfRule>
    <cfRule type="cellIs" dxfId="2289" priority="684" stopIfTrue="1" operator="lessThanOrEqual">
      <formula>#REF!</formula>
    </cfRule>
  </conditionalFormatting>
  <conditionalFormatting sqref="B30:N30">
    <cfRule type="cellIs" dxfId="2288" priority="685" stopIfTrue="1" operator="greaterThanOrEqual">
      <formula>#REF!</formula>
    </cfRule>
    <cfRule type="cellIs" dxfId="2287" priority="686" stopIfTrue="1" operator="lessThan">
      <formula>#REF!</formula>
    </cfRule>
  </conditionalFormatting>
  <conditionalFormatting sqref="B29:N29">
    <cfRule type="cellIs" dxfId="2286" priority="681" stopIfTrue="1" operator="greaterThan">
      <formula>#REF!</formula>
    </cfRule>
    <cfRule type="cellIs" dxfId="2285" priority="682" stopIfTrue="1" operator="lessThanOrEqual">
      <formula>#REF!</formula>
    </cfRule>
  </conditionalFormatting>
  <conditionalFormatting sqref="C29:N29">
    <cfRule type="cellIs" dxfId="2284" priority="677" stopIfTrue="1" operator="greaterThan">
      <formula>#REF!</formula>
    </cfRule>
    <cfRule type="cellIs" dxfId="2283" priority="678" stopIfTrue="1" operator="lessThanOrEqual">
      <formula>#REF!</formula>
    </cfRule>
  </conditionalFormatting>
  <conditionalFormatting sqref="C30:N30">
    <cfRule type="cellIs" dxfId="2282" priority="679" stopIfTrue="1" operator="greaterThanOrEqual">
      <formula>#REF!</formula>
    </cfRule>
    <cfRule type="cellIs" dxfId="2281" priority="680" stopIfTrue="1" operator="lessThan">
      <formula>#REF!</formula>
    </cfRule>
  </conditionalFormatting>
  <conditionalFormatting sqref="C29:N29">
    <cfRule type="cellIs" dxfId="2280" priority="675" stopIfTrue="1" operator="greaterThan">
      <formula>#REF!</formula>
    </cfRule>
    <cfRule type="cellIs" dxfId="2279" priority="676" stopIfTrue="1" operator="lessThanOrEqual">
      <formula>#REF!</formula>
    </cfRule>
  </conditionalFormatting>
  <conditionalFormatting sqref="B37:N37">
    <cfRule type="cellIs" dxfId="2278" priority="671" stopIfTrue="1" operator="greaterThan">
      <formula>#REF!</formula>
    </cfRule>
    <cfRule type="cellIs" dxfId="2277" priority="672" stopIfTrue="1" operator="lessThanOrEqual">
      <formula>#REF!</formula>
    </cfRule>
  </conditionalFormatting>
  <conditionalFormatting sqref="B38:N38">
    <cfRule type="cellIs" dxfId="2276" priority="673" stopIfTrue="1" operator="greaterThanOrEqual">
      <formula>#REF!</formula>
    </cfRule>
    <cfRule type="cellIs" dxfId="2275" priority="674" stopIfTrue="1" operator="lessThan">
      <formula>#REF!</formula>
    </cfRule>
  </conditionalFormatting>
  <conditionalFormatting sqref="B37:N37">
    <cfRule type="cellIs" dxfId="2274" priority="669" stopIfTrue="1" operator="greaterThan">
      <formula>#REF!</formula>
    </cfRule>
    <cfRule type="cellIs" dxfId="2273" priority="670" stopIfTrue="1" operator="lessThanOrEqual">
      <formula>#REF!</formula>
    </cfRule>
  </conditionalFormatting>
  <conditionalFormatting sqref="C37:N37">
    <cfRule type="cellIs" dxfId="2272" priority="665" stopIfTrue="1" operator="greaterThan">
      <formula>#REF!</formula>
    </cfRule>
    <cfRule type="cellIs" dxfId="2271" priority="666" stopIfTrue="1" operator="lessThanOrEqual">
      <formula>#REF!</formula>
    </cfRule>
  </conditionalFormatting>
  <conditionalFormatting sqref="C38:N38">
    <cfRule type="cellIs" dxfId="2270" priority="667" stopIfTrue="1" operator="greaterThanOrEqual">
      <formula>#REF!</formula>
    </cfRule>
    <cfRule type="cellIs" dxfId="2269" priority="668" stopIfTrue="1" operator="lessThan">
      <formula>#REF!</formula>
    </cfRule>
  </conditionalFormatting>
  <conditionalFormatting sqref="C37:N37">
    <cfRule type="cellIs" dxfId="2268" priority="663" stopIfTrue="1" operator="greaterThan">
      <formula>#REF!</formula>
    </cfRule>
    <cfRule type="cellIs" dxfId="2267" priority="664" stopIfTrue="1" operator="lessThanOrEqual">
      <formula>#REF!</formula>
    </cfRule>
  </conditionalFormatting>
  <conditionalFormatting sqref="B47:N47">
    <cfRule type="cellIs" dxfId="2266" priority="659" stopIfTrue="1" operator="greaterThan">
      <formula>#REF!</formula>
    </cfRule>
    <cfRule type="cellIs" dxfId="2265" priority="660" stopIfTrue="1" operator="lessThanOrEqual">
      <formula>#REF!</formula>
    </cfRule>
  </conditionalFormatting>
  <conditionalFormatting sqref="B48:N48">
    <cfRule type="cellIs" dxfId="2264" priority="661" stopIfTrue="1" operator="greaterThanOrEqual">
      <formula>#REF!</formula>
    </cfRule>
    <cfRule type="cellIs" dxfId="2263" priority="662" stopIfTrue="1" operator="lessThan">
      <formula>#REF!</formula>
    </cfRule>
  </conditionalFormatting>
  <conditionalFormatting sqref="B47:N47">
    <cfRule type="cellIs" dxfId="2262" priority="657" stopIfTrue="1" operator="greaterThan">
      <formula>#REF!</formula>
    </cfRule>
    <cfRule type="cellIs" dxfId="2261" priority="658" stopIfTrue="1" operator="lessThanOrEqual">
      <formula>#REF!</formula>
    </cfRule>
  </conditionalFormatting>
  <conditionalFormatting sqref="C47:N47">
    <cfRule type="cellIs" dxfId="2260" priority="653" stopIfTrue="1" operator="greaterThan">
      <formula>#REF!</formula>
    </cfRule>
    <cfRule type="cellIs" dxfId="2259" priority="654" stopIfTrue="1" operator="lessThanOrEqual">
      <formula>#REF!</formula>
    </cfRule>
  </conditionalFormatting>
  <conditionalFormatting sqref="C48:N48">
    <cfRule type="cellIs" dxfId="2258" priority="655" stopIfTrue="1" operator="greaterThanOrEqual">
      <formula>#REF!</formula>
    </cfRule>
    <cfRule type="cellIs" dxfId="2257" priority="656" stopIfTrue="1" operator="lessThan">
      <formula>#REF!</formula>
    </cfRule>
  </conditionalFormatting>
  <conditionalFormatting sqref="C47:N47">
    <cfRule type="cellIs" dxfId="2256" priority="651" stopIfTrue="1" operator="greaterThan">
      <formula>#REF!</formula>
    </cfRule>
    <cfRule type="cellIs" dxfId="2255" priority="652" stopIfTrue="1" operator="lessThanOrEqual">
      <formula>#REF!</formula>
    </cfRule>
  </conditionalFormatting>
  <conditionalFormatting sqref="B59:N59">
    <cfRule type="cellIs" dxfId="2254" priority="647" stopIfTrue="1" operator="greaterThan">
      <formula>#REF!</formula>
    </cfRule>
    <cfRule type="cellIs" dxfId="2253" priority="648" stopIfTrue="1" operator="lessThanOrEqual">
      <formula>#REF!</formula>
    </cfRule>
  </conditionalFormatting>
  <conditionalFormatting sqref="B60:N60">
    <cfRule type="cellIs" dxfId="2252" priority="649" stopIfTrue="1" operator="greaterThanOrEqual">
      <formula>#REF!</formula>
    </cfRule>
    <cfRule type="cellIs" dxfId="2251" priority="650" stopIfTrue="1" operator="lessThan">
      <formula>#REF!</formula>
    </cfRule>
  </conditionalFormatting>
  <conditionalFormatting sqref="B59:N59">
    <cfRule type="cellIs" dxfId="2250" priority="645" stopIfTrue="1" operator="greaterThan">
      <formula>#REF!</formula>
    </cfRule>
    <cfRule type="cellIs" dxfId="2249" priority="646" stopIfTrue="1" operator="lessThanOrEqual">
      <formula>#REF!</formula>
    </cfRule>
  </conditionalFormatting>
  <conditionalFormatting sqref="C59:N59">
    <cfRule type="cellIs" dxfId="2248" priority="641" stopIfTrue="1" operator="greaterThan">
      <formula>#REF!</formula>
    </cfRule>
    <cfRule type="cellIs" dxfId="2247" priority="642" stopIfTrue="1" operator="lessThanOrEqual">
      <formula>#REF!</formula>
    </cfRule>
  </conditionalFormatting>
  <conditionalFormatting sqref="C60:N60">
    <cfRule type="cellIs" dxfId="2246" priority="643" stopIfTrue="1" operator="greaterThanOrEqual">
      <formula>#REF!</formula>
    </cfRule>
    <cfRule type="cellIs" dxfId="2245" priority="644" stopIfTrue="1" operator="lessThan">
      <formula>#REF!</formula>
    </cfRule>
  </conditionalFormatting>
  <conditionalFormatting sqref="C59:N59">
    <cfRule type="cellIs" dxfId="2244" priority="639" stopIfTrue="1" operator="greaterThan">
      <formula>#REF!</formula>
    </cfRule>
    <cfRule type="cellIs" dxfId="2243" priority="640" stopIfTrue="1" operator="lessThanOrEqual">
      <formula>#REF!</formula>
    </cfRule>
  </conditionalFormatting>
  <conditionalFormatting sqref="B69:N69">
    <cfRule type="cellIs" dxfId="2242" priority="635" stopIfTrue="1" operator="greaterThan">
      <formula>#REF!</formula>
    </cfRule>
    <cfRule type="cellIs" dxfId="2241" priority="636" stopIfTrue="1" operator="lessThanOrEqual">
      <formula>#REF!</formula>
    </cfRule>
  </conditionalFormatting>
  <conditionalFormatting sqref="B70:N70">
    <cfRule type="cellIs" dxfId="2240" priority="637" stopIfTrue="1" operator="greaterThanOrEqual">
      <formula>#REF!</formula>
    </cfRule>
    <cfRule type="cellIs" dxfId="2239" priority="638" stopIfTrue="1" operator="lessThan">
      <formula>#REF!</formula>
    </cfRule>
  </conditionalFormatting>
  <conditionalFormatting sqref="B69:N69">
    <cfRule type="cellIs" dxfId="2238" priority="633" stopIfTrue="1" operator="greaterThan">
      <formula>#REF!</formula>
    </cfRule>
    <cfRule type="cellIs" dxfId="2237" priority="634" stopIfTrue="1" operator="lessThanOrEqual">
      <formula>#REF!</formula>
    </cfRule>
  </conditionalFormatting>
  <conditionalFormatting sqref="C69:N69">
    <cfRule type="cellIs" dxfId="2236" priority="629" stopIfTrue="1" operator="greaterThan">
      <formula>#REF!</formula>
    </cfRule>
    <cfRule type="cellIs" dxfId="2235" priority="630" stopIfTrue="1" operator="lessThanOrEqual">
      <formula>#REF!</formula>
    </cfRule>
  </conditionalFormatting>
  <conditionalFormatting sqref="C70:N70">
    <cfRule type="cellIs" dxfId="2234" priority="631" stopIfTrue="1" operator="greaterThanOrEqual">
      <formula>#REF!</formula>
    </cfRule>
    <cfRule type="cellIs" dxfId="2233" priority="632" stopIfTrue="1" operator="lessThan">
      <formula>#REF!</formula>
    </cfRule>
  </conditionalFormatting>
  <conditionalFormatting sqref="C69:N69">
    <cfRule type="cellIs" dxfId="2232" priority="627" stopIfTrue="1" operator="greaterThan">
      <formula>#REF!</formula>
    </cfRule>
    <cfRule type="cellIs" dxfId="2231" priority="628" stopIfTrue="1" operator="lessThanOrEqual">
      <formula>#REF!</formula>
    </cfRule>
  </conditionalFormatting>
  <conditionalFormatting sqref="B111:N111">
    <cfRule type="cellIs" dxfId="2230" priority="587" stopIfTrue="1" operator="greaterThan">
      <formula>#REF!</formula>
    </cfRule>
    <cfRule type="cellIs" dxfId="2229" priority="588" stopIfTrue="1" operator="lessThanOrEqual">
      <formula>#REF!</formula>
    </cfRule>
  </conditionalFormatting>
  <conditionalFormatting sqref="B112:N112">
    <cfRule type="cellIs" dxfId="2228" priority="589" stopIfTrue="1" operator="greaterThanOrEqual">
      <formula>#REF!</formula>
    </cfRule>
    <cfRule type="cellIs" dxfId="2227" priority="590" stopIfTrue="1" operator="lessThan">
      <formula>#REF!</formula>
    </cfRule>
  </conditionalFormatting>
  <conditionalFormatting sqref="B111:N111">
    <cfRule type="cellIs" dxfId="2226" priority="585" stopIfTrue="1" operator="greaterThan">
      <formula>#REF!</formula>
    </cfRule>
    <cfRule type="cellIs" dxfId="2225" priority="586" stopIfTrue="1" operator="lessThanOrEqual">
      <formula>#REF!</formula>
    </cfRule>
  </conditionalFormatting>
  <conditionalFormatting sqref="C111:N111">
    <cfRule type="cellIs" dxfId="2224" priority="581" stopIfTrue="1" operator="greaterThan">
      <formula>#REF!</formula>
    </cfRule>
    <cfRule type="cellIs" dxfId="2223" priority="582" stopIfTrue="1" operator="lessThanOrEqual">
      <formula>#REF!</formula>
    </cfRule>
  </conditionalFormatting>
  <conditionalFormatting sqref="C112:N112">
    <cfRule type="cellIs" dxfId="2222" priority="583" stopIfTrue="1" operator="greaterThanOrEqual">
      <formula>#REF!</formula>
    </cfRule>
    <cfRule type="cellIs" dxfId="2221" priority="584" stopIfTrue="1" operator="lessThan">
      <formula>#REF!</formula>
    </cfRule>
  </conditionalFormatting>
  <conditionalFormatting sqref="C111:N111">
    <cfRule type="cellIs" dxfId="2220" priority="579" stopIfTrue="1" operator="greaterThan">
      <formula>#REF!</formula>
    </cfRule>
    <cfRule type="cellIs" dxfId="2219" priority="580" stopIfTrue="1" operator="lessThanOrEqual">
      <formula>#REF!</formula>
    </cfRule>
  </conditionalFormatting>
  <conditionalFormatting sqref="B123:N123">
    <cfRule type="cellIs" dxfId="2218" priority="575" stopIfTrue="1" operator="greaterThan">
      <formula>#REF!</formula>
    </cfRule>
    <cfRule type="cellIs" dxfId="2217" priority="576" stopIfTrue="1" operator="lessThanOrEqual">
      <formula>#REF!</formula>
    </cfRule>
  </conditionalFormatting>
  <conditionalFormatting sqref="B124:N124">
    <cfRule type="cellIs" dxfId="2216" priority="577" stopIfTrue="1" operator="greaterThanOrEqual">
      <formula>#REF!</formula>
    </cfRule>
    <cfRule type="cellIs" dxfId="2215" priority="578" stopIfTrue="1" operator="lessThan">
      <formula>#REF!</formula>
    </cfRule>
  </conditionalFormatting>
  <conditionalFormatting sqref="B123:N123">
    <cfRule type="cellIs" dxfId="2214" priority="573" stopIfTrue="1" operator="greaterThan">
      <formula>#REF!</formula>
    </cfRule>
    <cfRule type="cellIs" dxfId="2213" priority="574" stopIfTrue="1" operator="lessThanOrEqual">
      <formula>#REF!</formula>
    </cfRule>
  </conditionalFormatting>
  <conditionalFormatting sqref="C123:N123">
    <cfRule type="cellIs" dxfId="2212" priority="569" stopIfTrue="1" operator="greaterThan">
      <formula>#REF!</formula>
    </cfRule>
    <cfRule type="cellIs" dxfId="2211" priority="570" stopIfTrue="1" operator="lessThanOrEqual">
      <formula>#REF!</formula>
    </cfRule>
  </conditionalFormatting>
  <conditionalFormatting sqref="C124:N124">
    <cfRule type="cellIs" dxfId="2210" priority="571" stopIfTrue="1" operator="greaterThanOrEqual">
      <formula>#REF!</formula>
    </cfRule>
    <cfRule type="cellIs" dxfId="2209" priority="572" stopIfTrue="1" operator="lessThan">
      <formula>#REF!</formula>
    </cfRule>
  </conditionalFormatting>
  <conditionalFormatting sqref="C123:N123">
    <cfRule type="cellIs" dxfId="2208" priority="567" stopIfTrue="1" operator="greaterThan">
      <formula>#REF!</formula>
    </cfRule>
    <cfRule type="cellIs" dxfId="2207" priority="568" stopIfTrue="1" operator="lessThanOrEqual">
      <formula>#REF!</formula>
    </cfRule>
  </conditionalFormatting>
  <conditionalFormatting sqref="B135:N135">
    <cfRule type="cellIs" dxfId="2206" priority="563" stopIfTrue="1" operator="greaterThan">
      <formula>#REF!</formula>
    </cfRule>
    <cfRule type="cellIs" dxfId="2205" priority="564" stopIfTrue="1" operator="lessThanOrEqual">
      <formula>#REF!</formula>
    </cfRule>
  </conditionalFormatting>
  <conditionalFormatting sqref="B136:N136">
    <cfRule type="cellIs" dxfId="2204" priority="565" stopIfTrue="1" operator="greaterThanOrEqual">
      <formula>#REF!</formula>
    </cfRule>
    <cfRule type="cellIs" dxfId="2203" priority="566" stopIfTrue="1" operator="lessThan">
      <formula>#REF!</formula>
    </cfRule>
  </conditionalFormatting>
  <conditionalFormatting sqref="B135:N135">
    <cfRule type="cellIs" dxfId="2202" priority="561" stopIfTrue="1" operator="greaterThan">
      <formula>#REF!</formula>
    </cfRule>
    <cfRule type="cellIs" dxfId="2201" priority="562" stopIfTrue="1" operator="lessThanOrEqual">
      <formula>#REF!</formula>
    </cfRule>
  </conditionalFormatting>
  <conditionalFormatting sqref="C135:N135">
    <cfRule type="cellIs" dxfId="2200" priority="557" stopIfTrue="1" operator="greaterThan">
      <formula>#REF!</formula>
    </cfRule>
    <cfRule type="cellIs" dxfId="2199" priority="558" stopIfTrue="1" operator="lessThanOrEqual">
      <formula>#REF!</formula>
    </cfRule>
  </conditionalFormatting>
  <conditionalFormatting sqref="C136:N136">
    <cfRule type="cellIs" dxfId="2198" priority="559" stopIfTrue="1" operator="greaterThanOrEqual">
      <formula>#REF!</formula>
    </cfRule>
    <cfRule type="cellIs" dxfId="2197" priority="560" stopIfTrue="1" operator="lessThan">
      <formula>#REF!</formula>
    </cfRule>
  </conditionalFormatting>
  <conditionalFormatting sqref="C135:N135">
    <cfRule type="cellIs" dxfId="2196" priority="555" stopIfTrue="1" operator="greaterThan">
      <formula>#REF!</formula>
    </cfRule>
    <cfRule type="cellIs" dxfId="2195" priority="556" stopIfTrue="1" operator="lessThanOrEqual">
      <formula>#REF!</formula>
    </cfRule>
  </conditionalFormatting>
  <conditionalFormatting sqref="B145:N145">
    <cfRule type="cellIs" dxfId="2194" priority="551" stopIfTrue="1" operator="greaterThan">
      <formula>#REF!</formula>
    </cfRule>
    <cfRule type="cellIs" dxfId="2193" priority="552" stopIfTrue="1" operator="lessThanOrEqual">
      <formula>#REF!</formula>
    </cfRule>
  </conditionalFormatting>
  <conditionalFormatting sqref="B146:N146">
    <cfRule type="cellIs" dxfId="2192" priority="553" stopIfTrue="1" operator="greaterThanOrEqual">
      <formula>#REF!</formula>
    </cfRule>
    <cfRule type="cellIs" dxfId="2191" priority="554" stopIfTrue="1" operator="lessThan">
      <formula>#REF!</formula>
    </cfRule>
  </conditionalFormatting>
  <conditionalFormatting sqref="B145:N145">
    <cfRule type="cellIs" dxfId="2190" priority="549" stopIfTrue="1" operator="greaterThan">
      <formula>#REF!</formula>
    </cfRule>
    <cfRule type="cellIs" dxfId="2189" priority="550" stopIfTrue="1" operator="lessThanOrEqual">
      <formula>#REF!</formula>
    </cfRule>
  </conditionalFormatting>
  <conditionalFormatting sqref="C145:N145">
    <cfRule type="cellIs" dxfId="2188" priority="545" stopIfTrue="1" operator="greaterThan">
      <formula>#REF!</formula>
    </cfRule>
    <cfRule type="cellIs" dxfId="2187" priority="546" stopIfTrue="1" operator="lessThanOrEqual">
      <formula>#REF!</formula>
    </cfRule>
  </conditionalFormatting>
  <conditionalFormatting sqref="C146:N146">
    <cfRule type="cellIs" dxfId="2186" priority="547" stopIfTrue="1" operator="greaterThanOrEqual">
      <formula>#REF!</formula>
    </cfRule>
    <cfRule type="cellIs" dxfId="2185" priority="548" stopIfTrue="1" operator="lessThan">
      <formula>#REF!</formula>
    </cfRule>
  </conditionalFormatting>
  <conditionalFormatting sqref="C145:N145">
    <cfRule type="cellIs" dxfId="2184" priority="543" stopIfTrue="1" operator="greaterThan">
      <formula>#REF!</formula>
    </cfRule>
    <cfRule type="cellIs" dxfId="2183" priority="544" stopIfTrue="1" operator="lessThanOrEqual">
      <formula>#REF!</formula>
    </cfRule>
  </conditionalFormatting>
  <conditionalFormatting sqref="B157:N157">
    <cfRule type="cellIs" dxfId="2182" priority="539" stopIfTrue="1" operator="greaterThan">
      <formula>#REF!</formula>
    </cfRule>
    <cfRule type="cellIs" dxfId="2181" priority="540" stopIfTrue="1" operator="lessThanOrEqual">
      <formula>#REF!</formula>
    </cfRule>
  </conditionalFormatting>
  <conditionalFormatting sqref="B158:N158">
    <cfRule type="cellIs" dxfId="2180" priority="541" stopIfTrue="1" operator="greaterThanOrEqual">
      <formula>#REF!</formula>
    </cfRule>
    <cfRule type="cellIs" dxfId="2179" priority="542" stopIfTrue="1" operator="lessThan">
      <formula>#REF!</formula>
    </cfRule>
  </conditionalFormatting>
  <conditionalFormatting sqref="B157:N157">
    <cfRule type="cellIs" dxfId="2178" priority="537" stopIfTrue="1" operator="greaterThan">
      <formula>#REF!</formula>
    </cfRule>
    <cfRule type="cellIs" dxfId="2177" priority="538" stopIfTrue="1" operator="lessThanOrEqual">
      <formula>#REF!</formula>
    </cfRule>
  </conditionalFormatting>
  <conditionalFormatting sqref="C157:N157">
    <cfRule type="cellIs" dxfId="2176" priority="533" stopIfTrue="1" operator="greaterThan">
      <formula>#REF!</formula>
    </cfRule>
    <cfRule type="cellIs" dxfId="2175" priority="534" stopIfTrue="1" operator="lessThanOrEqual">
      <formula>#REF!</formula>
    </cfRule>
  </conditionalFormatting>
  <conditionalFormatting sqref="C158:N158">
    <cfRule type="cellIs" dxfId="2174" priority="535" stopIfTrue="1" operator="greaterThanOrEqual">
      <formula>#REF!</formula>
    </cfRule>
    <cfRule type="cellIs" dxfId="2173" priority="536" stopIfTrue="1" operator="lessThan">
      <formula>#REF!</formula>
    </cfRule>
  </conditionalFormatting>
  <conditionalFormatting sqref="C157:N157">
    <cfRule type="cellIs" dxfId="2172" priority="531" stopIfTrue="1" operator="greaterThan">
      <formula>#REF!</formula>
    </cfRule>
    <cfRule type="cellIs" dxfId="2171" priority="532" stopIfTrue="1" operator="lessThanOrEqual">
      <formula>#REF!</formula>
    </cfRule>
  </conditionalFormatting>
  <conditionalFormatting sqref="B167:N167">
    <cfRule type="cellIs" dxfId="2170" priority="527" stopIfTrue="1" operator="greaterThan">
      <formula>#REF!</formula>
    </cfRule>
    <cfRule type="cellIs" dxfId="2169" priority="528" stopIfTrue="1" operator="lessThanOrEqual">
      <formula>#REF!</formula>
    </cfRule>
  </conditionalFormatting>
  <conditionalFormatting sqref="B168:N168">
    <cfRule type="cellIs" dxfId="2168" priority="529" stopIfTrue="1" operator="greaterThanOrEqual">
      <formula>#REF!</formula>
    </cfRule>
    <cfRule type="cellIs" dxfId="2167" priority="530" stopIfTrue="1" operator="lessThan">
      <formula>#REF!</formula>
    </cfRule>
  </conditionalFormatting>
  <conditionalFormatting sqref="B167:N167">
    <cfRule type="cellIs" dxfId="2166" priority="525" stopIfTrue="1" operator="greaterThan">
      <formula>#REF!</formula>
    </cfRule>
    <cfRule type="cellIs" dxfId="2165" priority="526" stopIfTrue="1" operator="lessThanOrEqual">
      <formula>#REF!</formula>
    </cfRule>
  </conditionalFormatting>
  <conditionalFormatting sqref="C167:N167">
    <cfRule type="cellIs" dxfId="2164" priority="521" stopIfTrue="1" operator="greaterThan">
      <formula>#REF!</formula>
    </cfRule>
    <cfRule type="cellIs" dxfId="2163" priority="522" stopIfTrue="1" operator="lessThanOrEqual">
      <formula>#REF!</formula>
    </cfRule>
  </conditionalFormatting>
  <conditionalFormatting sqref="C168:N168">
    <cfRule type="cellIs" dxfId="2162" priority="523" stopIfTrue="1" operator="greaterThanOrEqual">
      <formula>#REF!</formula>
    </cfRule>
    <cfRule type="cellIs" dxfId="2161" priority="524" stopIfTrue="1" operator="lessThan">
      <formula>#REF!</formula>
    </cfRule>
  </conditionalFormatting>
  <conditionalFormatting sqref="C167:N167">
    <cfRule type="cellIs" dxfId="2160" priority="519" stopIfTrue="1" operator="greaterThan">
      <formula>#REF!</formula>
    </cfRule>
    <cfRule type="cellIs" dxfId="2159" priority="520" stopIfTrue="1" operator="lessThanOrEqual">
      <formula>#REF!</formula>
    </cfRule>
  </conditionalFormatting>
  <conditionalFormatting sqref="B177:N177">
    <cfRule type="cellIs" dxfId="2158" priority="515" stopIfTrue="1" operator="greaterThan">
      <formula>#REF!</formula>
    </cfRule>
    <cfRule type="cellIs" dxfId="2157" priority="516" stopIfTrue="1" operator="lessThanOrEqual">
      <formula>#REF!</formula>
    </cfRule>
  </conditionalFormatting>
  <conditionalFormatting sqref="B178:N178">
    <cfRule type="cellIs" dxfId="2156" priority="517" stopIfTrue="1" operator="greaterThanOrEqual">
      <formula>#REF!</formula>
    </cfRule>
    <cfRule type="cellIs" dxfId="2155" priority="518" stopIfTrue="1" operator="lessThan">
      <formula>#REF!</formula>
    </cfRule>
  </conditionalFormatting>
  <conditionalFormatting sqref="B177:N177">
    <cfRule type="cellIs" dxfId="2154" priority="513" stopIfTrue="1" operator="greaterThan">
      <formula>#REF!</formula>
    </cfRule>
    <cfRule type="cellIs" dxfId="2153" priority="514" stopIfTrue="1" operator="lessThanOrEqual">
      <formula>#REF!</formula>
    </cfRule>
  </conditionalFormatting>
  <conditionalFormatting sqref="C177:N177">
    <cfRule type="cellIs" dxfId="2152" priority="509" stopIfTrue="1" operator="greaterThan">
      <formula>#REF!</formula>
    </cfRule>
    <cfRule type="cellIs" dxfId="2151" priority="510" stopIfTrue="1" operator="lessThanOrEqual">
      <formula>#REF!</formula>
    </cfRule>
  </conditionalFormatting>
  <conditionalFormatting sqref="C178:N178">
    <cfRule type="cellIs" dxfId="2150" priority="511" stopIfTrue="1" operator="greaterThanOrEqual">
      <formula>#REF!</formula>
    </cfRule>
    <cfRule type="cellIs" dxfId="2149" priority="512" stopIfTrue="1" operator="lessThan">
      <formula>#REF!</formula>
    </cfRule>
  </conditionalFormatting>
  <conditionalFormatting sqref="C177:N177">
    <cfRule type="cellIs" dxfId="2148" priority="507" stopIfTrue="1" operator="greaterThan">
      <formula>#REF!</formula>
    </cfRule>
    <cfRule type="cellIs" dxfId="2147" priority="508" stopIfTrue="1" operator="lessThanOrEqual">
      <formula>#REF!</formula>
    </cfRule>
  </conditionalFormatting>
  <conditionalFormatting sqref="B187:N187">
    <cfRule type="cellIs" dxfId="2146" priority="503" stopIfTrue="1" operator="greaterThan">
      <formula>#REF!</formula>
    </cfRule>
    <cfRule type="cellIs" dxfId="2145" priority="504" stopIfTrue="1" operator="lessThanOrEqual">
      <formula>#REF!</formula>
    </cfRule>
  </conditionalFormatting>
  <conditionalFormatting sqref="B188:N188">
    <cfRule type="cellIs" dxfId="2144" priority="505" stopIfTrue="1" operator="greaterThanOrEqual">
      <formula>#REF!</formula>
    </cfRule>
    <cfRule type="cellIs" dxfId="2143" priority="506" stopIfTrue="1" operator="lessThan">
      <formula>#REF!</formula>
    </cfRule>
  </conditionalFormatting>
  <conditionalFormatting sqref="B187:N187">
    <cfRule type="cellIs" dxfId="2142" priority="501" stopIfTrue="1" operator="greaterThan">
      <formula>#REF!</formula>
    </cfRule>
    <cfRule type="cellIs" dxfId="2141" priority="502" stopIfTrue="1" operator="lessThanOrEqual">
      <formula>#REF!</formula>
    </cfRule>
  </conditionalFormatting>
  <conditionalFormatting sqref="C187:N187">
    <cfRule type="cellIs" dxfId="2140" priority="497" stopIfTrue="1" operator="greaterThan">
      <formula>#REF!</formula>
    </cfRule>
    <cfRule type="cellIs" dxfId="2139" priority="498" stopIfTrue="1" operator="lessThanOrEqual">
      <formula>#REF!</formula>
    </cfRule>
  </conditionalFormatting>
  <conditionalFormatting sqref="C188:N188">
    <cfRule type="cellIs" dxfId="2138" priority="499" stopIfTrue="1" operator="greaterThanOrEqual">
      <formula>#REF!</formula>
    </cfRule>
    <cfRule type="cellIs" dxfId="2137" priority="500" stopIfTrue="1" operator="lessThan">
      <formula>#REF!</formula>
    </cfRule>
  </conditionalFormatting>
  <conditionalFormatting sqref="C187:N187">
    <cfRule type="cellIs" dxfId="2136" priority="495" stopIfTrue="1" operator="greaterThan">
      <formula>#REF!</formula>
    </cfRule>
    <cfRule type="cellIs" dxfId="2135" priority="496" stopIfTrue="1" operator="lessThanOrEqual">
      <formula>#REF!</formula>
    </cfRule>
  </conditionalFormatting>
  <conditionalFormatting sqref="B197:N197">
    <cfRule type="cellIs" dxfId="2134" priority="491" stopIfTrue="1" operator="greaterThan">
      <formula>#REF!</formula>
    </cfRule>
    <cfRule type="cellIs" dxfId="2133" priority="492" stopIfTrue="1" operator="lessThanOrEqual">
      <formula>#REF!</formula>
    </cfRule>
  </conditionalFormatting>
  <conditionalFormatting sqref="B198:N198">
    <cfRule type="cellIs" dxfId="2132" priority="493" stopIfTrue="1" operator="greaterThanOrEqual">
      <formula>#REF!</formula>
    </cfRule>
    <cfRule type="cellIs" dxfId="2131" priority="494" stopIfTrue="1" operator="lessThan">
      <formula>#REF!</formula>
    </cfRule>
  </conditionalFormatting>
  <conditionalFormatting sqref="B197:N197">
    <cfRule type="cellIs" dxfId="2130" priority="489" stopIfTrue="1" operator="greaterThan">
      <formula>#REF!</formula>
    </cfRule>
    <cfRule type="cellIs" dxfId="2129" priority="490" stopIfTrue="1" operator="lessThanOrEqual">
      <formula>#REF!</formula>
    </cfRule>
  </conditionalFormatting>
  <conditionalFormatting sqref="C197:N197">
    <cfRule type="cellIs" dxfId="2128" priority="485" stopIfTrue="1" operator="greaterThan">
      <formula>#REF!</formula>
    </cfRule>
    <cfRule type="cellIs" dxfId="2127" priority="486" stopIfTrue="1" operator="lessThanOrEqual">
      <formula>#REF!</formula>
    </cfRule>
  </conditionalFormatting>
  <conditionalFormatting sqref="C198:N198">
    <cfRule type="cellIs" dxfId="2126" priority="487" stopIfTrue="1" operator="greaterThanOrEqual">
      <formula>#REF!</formula>
    </cfRule>
    <cfRule type="cellIs" dxfId="2125" priority="488" stopIfTrue="1" operator="lessThan">
      <formula>#REF!</formula>
    </cfRule>
  </conditionalFormatting>
  <conditionalFormatting sqref="C197:N197">
    <cfRule type="cellIs" dxfId="2124" priority="483" stopIfTrue="1" operator="greaterThan">
      <formula>#REF!</formula>
    </cfRule>
    <cfRule type="cellIs" dxfId="2123" priority="484" stopIfTrue="1" operator="lessThanOrEqual">
      <formula>#REF!</formula>
    </cfRule>
  </conditionalFormatting>
  <conditionalFormatting sqref="B207:N207">
    <cfRule type="cellIs" dxfId="2122" priority="479" stopIfTrue="1" operator="greaterThan">
      <formula>#REF!</formula>
    </cfRule>
    <cfRule type="cellIs" dxfId="2121" priority="480" stopIfTrue="1" operator="lessThanOrEqual">
      <formula>#REF!</formula>
    </cfRule>
  </conditionalFormatting>
  <conditionalFormatting sqref="B208:N208">
    <cfRule type="cellIs" dxfId="2120" priority="481" stopIfTrue="1" operator="greaterThanOrEqual">
      <formula>#REF!</formula>
    </cfRule>
    <cfRule type="cellIs" dxfId="2119" priority="482" stopIfTrue="1" operator="lessThan">
      <formula>#REF!</formula>
    </cfRule>
  </conditionalFormatting>
  <conditionalFormatting sqref="B207:N207">
    <cfRule type="cellIs" dxfId="2118" priority="477" stopIfTrue="1" operator="greaterThan">
      <formula>#REF!</formula>
    </cfRule>
    <cfRule type="cellIs" dxfId="2117" priority="478" stopIfTrue="1" operator="lessThanOrEqual">
      <formula>#REF!</formula>
    </cfRule>
  </conditionalFormatting>
  <conditionalFormatting sqref="C207:N207">
    <cfRule type="cellIs" dxfId="2116" priority="473" stopIfTrue="1" operator="greaterThan">
      <formula>#REF!</formula>
    </cfRule>
    <cfRule type="cellIs" dxfId="2115" priority="474" stopIfTrue="1" operator="lessThanOrEqual">
      <formula>#REF!</formula>
    </cfRule>
  </conditionalFormatting>
  <conditionalFormatting sqref="C208:N208">
    <cfRule type="cellIs" dxfId="2114" priority="475" stopIfTrue="1" operator="greaterThanOrEqual">
      <formula>#REF!</formula>
    </cfRule>
    <cfRule type="cellIs" dxfId="2113" priority="476" stopIfTrue="1" operator="lessThan">
      <formula>#REF!</formula>
    </cfRule>
  </conditionalFormatting>
  <conditionalFormatting sqref="C207:N207">
    <cfRule type="cellIs" dxfId="2112" priority="471" stopIfTrue="1" operator="greaterThan">
      <formula>#REF!</formula>
    </cfRule>
    <cfRule type="cellIs" dxfId="2111" priority="472" stopIfTrue="1" operator="lessThanOrEqual">
      <formula>#REF!</formula>
    </cfRule>
  </conditionalFormatting>
  <conditionalFormatting sqref="B217:N217">
    <cfRule type="cellIs" dxfId="2110" priority="467" stopIfTrue="1" operator="greaterThan">
      <formula>#REF!</formula>
    </cfRule>
    <cfRule type="cellIs" dxfId="2109" priority="468" stopIfTrue="1" operator="lessThanOrEqual">
      <formula>#REF!</formula>
    </cfRule>
  </conditionalFormatting>
  <conditionalFormatting sqref="B218:N218">
    <cfRule type="cellIs" dxfId="2108" priority="469" stopIfTrue="1" operator="greaterThanOrEqual">
      <formula>#REF!</formula>
    </cfRule>
    <cfRule type="cellIs" dxfId="2107" priority="470" stopIfTrue="1" operator="lessThan">
      <formula>#REF!</formula>
    </cfRule>
  </conditionalFormatting>
  <conditionalFormatting sqref="B217:N217">
    <cfRule type="cellIs" dxfId="2106" priority="465" stopIfTrue="1" operator="greaterThan">
      <formula>#REF!</formula>
    </cfRule>
    <cfRule type="cellIs" dxfId="2105" priority="466" stopIfTrue="1" operator="lessThanOrEqual">
      <formula>#REF!</formula>
    </cfRule>
  </conditionalFormatting>
  <conditionalFormatting sqref="C217:N217">
    <cfRule type="cellIs" dxfId="2104" priority="461" stopIfTrue="1" operator="greaterThan">
      <formula>#REF!</formula>
    </cfRule>
    <cfRule type="cellIs" dxfId="2103" priority="462" stopIfTrue="1" operator="lessThanOrEqual">
      <formula>#REF!</formula>
    </cfRule>
  </conditionalFormatting>
  <conditionalFormatting sqref="C218:N218">
    <cfRule type="cellIs" dxfId="2102" priority="463" stopIfTrue="1" operator="greaterThanOrEqual">
      <formula>#REF!</formula>
    </cfRule>
    <cfRule type="cellIs" dxfId="2101" priority="464" stopIfTrue="1" operator="lessThan">
      <formula>#REF!</formula>
    </cfRule>
  </conditionalFormatting>
  <conditionalFormatting sqref="C217:N217">
    <cfRule type="cellIs" dxfId="2100" priority="459" stopIfTrue="1" operator="greaterThan">
      <formula>#REF!</formula>
    </cfRule>
    <cfRule type="cellIs" dxfId="2099" priority="460" stopIfTrue="1" operator="lessThanOrEqual">
      <formula>#REF!</formula>
    </cfRule>
  </conditionalFormatting>
  <conditionalFormatting sqref="B227:N227">
    <cfRule type="cellIs" dxfId="2098" priority="455" stopIfTrue="1" operator="greaterThan">
      <formula>#REF!</formula>
    </cfRule>
    <cfRule type="cellIs" dxfId="2097" priority="456" stopIfTrue="1" operator="lessThanOrEqual">
      <formula>#REF!</formula>
    </cfRule>
  </conditionalFormatting>
  <conditionalFormatting sqref="B228:N228">
    <cfRule type="cellIs" dxfId="2096" priority="457" stopIfTrue="1" operator="greaterThanOrEqual">
      <formula>#REF!</formula>
    </cfRule>
    <cfRule type="cellIs" dxfId="2095" priority="458" stopIfTrue="1" operator="lessThan">
      <formula>#REF!</formula>
    </cfRule>
  </conditionalFormatting>
  <conditionalFormatting sqref="B227:N227">
    <cfRule type="cellIs" dxfId="2094" priority="453" stopIfTrue="1" operator="greaterThan">
      <formula>#REF!</formula>
    </cfRule>
    <cfRule type="cellIs" dxfId="2093" priority="454" stopIfTrue="1" operator="lessThanOrEqual">
      <formula>#REF!</formula>
    </cfRule>
  </conditionalFormatting>
  <conditionalFormatting sqref="C227:N227">
    <cfRule type="cellIs" dxfId="2092" priority="449" stopIfTrue="1" operator="greaterThan">
      <formula>#REF!</formula>
    </cfRule>
    <cfRule type="cellIs" dxfId="2091" priority="450" stopIfTrue="1" operator="lessThanOrEqual">
      <formula>#REF!</formula>
    </cfRule>
  </conditionalFormatting>
  <conditionalFormatting sqref="C228:N228">
    <cfRule type="cellIs" dxfId="2090" priority="451" stopIfTrue="1" operator="greaterThanOrEqual">
      <formula>#REF!</formula>
    </cfRule>
    <cfRule type="cellIs" dxfId="2089" priority="452" stopIfTrue="1" operator="lessThan">
      <formula>#REF!</formula>
    </cfRule>
  </conditionalFormatting>
  <conditionalFormatting sqref="C227:N227">
    <cfRule type="cellIs" dxfId="2088" priority="447" stopIfTrue="1" operator="greaterThan">
      <formula>#REF!</formula>
    </cfRule>
    <cfRule type="cellIs" dxfId="2087" priority="448" stopIfTrue="1" operator="lessThanOrEqual">
      <formula>#REF!</formula>
    </cfRule>
  </conditionalFormatting>
  <conditionalFormatting sqref="B239:N239">
    <cfRule type="cellIs" dxfId="2086" priority="443" stopIfTrue="1" operator="greaterThan">
      <formula>#REF!</formula>
    </cfRule>
    <cfRule type="cellIs" dxfId="2085" priority="444" stopIfTrue="1" operator="lessThanOrEqual">
      <formula>#REF!</formula>
    </cfRule>
  </conditionalFormatting>
  <conditionalFormatting sqref="B240:N240">
    <cfRule type="cellIs" dxfId="2084" priority="445" stopIfTrue="1" operator="greaterThanOrEqual">
      <formula>#REF!</formula>
    </cfRule>
    <cfRule type="cellIs" dxfId="2083" priority="446" stopIfTrue="1" operator="lessThan">
      <formula>#REF!</formula>
    </cfRule>
  </conditionalFormatting>
  <conditionalFormatting sqref="B239:N239">
    <cfRule type="cellIs" dxfId="2082" priority="441" stopIfTrue="1" operator="greaterThan">
      <formula>#REF!</formula>
    </cfRule>
    <cfRule type="cellIs" dxfId="2081" priority="442" stopIfTrue="1" operator="lessThanOrEqual">
      <formula>#REF!</formula>
    </cfRule>
  </conditionalFormatting>
  <conditionalFormatting sqref="C239:N239">
    <cfRule type="cellIs" dxfId="2080" priority="437" stopIfTrue="1" operator="greaterThan">
      <formula>#REF!</formula>
    </cfRule>
    <cfRule type="cellIs" dxfId="2079" priority="438" stopIfTrue="1" operator="lessThanOrEqual">
      <formula>#REF!</formula>
    </cfRule>
  </conditionalFormatting>
  <conditionalFormatting sqref="C240:N240">
    <cfRule type="cellIs" dxfId="2078" priority="439" stopIfTrue="1" operator="greaterThanOrEqual">
      <formula>#REF!</formula>
    </cfRule>
    <cfRule type="cellIs" dxfId="2077" priority="440" stopIfTrue="1" operator="lessThan">
      <formula>#REF!</formula>
    </cfRule>
  </conditionalFormatting>
  <conditionalFormatting sqref="C239:N239">
    <cfRule type="cellIs" dxfId="2076" priority="435" stopIfTrue="1" operator="greaterThan">
      <formula>#REF!</formula>
    </cfRule>
    <cfRule type="cellIs" dxfId="2075" priority="436" stopIfTrue="1" operator="lessThanOrEqual">
      <formula>#REF!</formula>
    </cfRule>
  </conditionalFormatting>
  <conditionalFormatting sqref="B249:N249">
    <cfRule type="cellIs" dxfId="2074" priority="431" stopIfTrue="1" operator="greaterThan">
      <formula>#REF!</formula>
    </cfRule>
    <cfRule type="cellIs" dxfId="2073" priority="432" stopIfTrue="1" operator="lessThanOrEqual">
      <formula>#REF!</formula>
    </cfRule>
  </conditionalFormatting>
  <conditionalFormatting sqref="B250:N250">
    <cfRule type="cellIs" dxfId="2072" priority="433" stopIfTrue="1" operator="greaterThanOrEqual">
      <formula>#REF!</formula>
    </cfRule>
    <cfRule type="cellIs" dxfId="2071" priority="434" stopIfTrue="1" operator="lessThan">
      <formula>#REF!</formula>
    </cfRule>
  </conditionalFormatting>
  <conditionalFormatting sqref="B249:N249">
    <cfRule type="cellIs" dxfId="2070" priority="429" stopIfTrue="1" operator="greaterThan">
      <formula>#REF!</formula>
    </cfRule>
    <cfRule type="cellIs" dxfId="2069" priority="430" stopIfTrue="1" operator="lessThanOrEqual">
      <formula>#REF!</formula>
    </cfRule>
  </conditionalFormatting>
  <conditionalFormatting sqref="C249:N249">
    <cfRule type="cellIs" dxfId="2068" priority="425" stopIfTrue="1" operator="greaterThan">
      <formula>#REF!</formula>
    </cfRule>
    <cfRule type="cellIs" dxfId="2067" priority="426" stopIfTrue="1" operator="lessThanOrEqual">
      <formula>#REF!</formula>
    </cfRule>
  </conditionalFormatting>
  <conditionalFormatting sqref="C250:N250">
    <cfRule type="cellIs" dxfId="2066" priority="427" stopIfTrue="1" operator="greaterThanOrEqual">
      <formula>#REF!</formula>
    </cfRule>
    <cfRule type="cellIs" dxfId="2065" priority="428" stopIfTrue="1" operator="lessThan">
      <formula>#REF!</formula>
    </cfRule>
  </conditionalFormatting>
  <conditionalFormatting sqref="C249:N249">
    <cfRule type="cellIs" dxfId="2064" priority="423" stopIfTrue="1" operator="greaterThan">
      <formula>#REF!</formula>
    </cfRule>
    <cfRule type="cellIs" dxfId="2063" priority="424" stopIfTrue="1" operator="lessThanOrEqual">
      <formula>#REF!</formula>
    </cfRule>
  </conditionalFormatting>
  <conditionalFormatting sqref="B259:N259">
    <cfRule type="cellIs" dxfId="2062" priority="419" stopIfTrue="1" operator="greaterThan">
      <formula>#REF!</formula>
    </cfRule>
    <cfRule type="cellIs" dxfId="2061" priority="420" stopIfTrue="1" operator="lessThanOrEqual">
      <formula>#REF!</formula>
    </cfRule>
  </conditionalFormatting>
  <conditionalFormatting sqref="B260:N260">
    <cfRule type="cellIs" dxfId="2060" priority="421" stopIfTrue="1" operator="greaterThanOrEqual">
      <formula>#REF!</formula>
    </cfRule>
    <cfRule type="cellIs" dxfId="2059" priority="422" stopIfTrue="1" operator="lessThan">
      <formula>#REF!</formula>
    </cfRule>
  </conditionalFormatting>
  <conditionalFormatting sqref="B259:N259">
    <cfRule type="cellIs" dxfId="2058" priority="417" stopIfTrue="1" operator="greaterThan">
      <formula>#REF!</formula>
    </cfRule>
    <cfRule type="cellIs" dxfId="2057" priority="418" stopIfTrue="1" operator="lessThanOrEqual">
      <formula>#REF!</formula>
    </cfRule>
  </conditionalFormatting>
  <conditionalFormatting sqref="C259:N259">
    <cfRule type="cellIs" dxfId="2056" priority="413" stopIfTrue="1" operator="greaterThan">
      <formula>#REF!</formula>
    </cfRule>
    <cfRule type="cellIs" dxfId="2055" priority="414" stopIfTrue="1" operator="lessThanOrEqual">
      <formula>#REF!</formula>
    </cfRule>
  </conditionalFormatting>
  <conditionalFormatting sqref="C260:N260">
    <cfRule type="cellIs" dxfId="2054" priority="415" stopIfTrue="1" operator="greaterThanOrEqual">
      <formula>#REF!</formula>
    </cfRule>
    <cfRule type="cellIs" dxfId="2053" priority="416" stopIfTrue="1" operator="lessThan">
      <formula>#REF!</formula>
    </cfRule>
  </conditionalFormatting>
  <conditionalFormatting sqref="C259:N259">
    <cfRule type="cellIs" dxfId="2052" priority="411" stopIfTrue="1" operator="greaterThan">
      <formula>#REF!</formula>
    </cfRule>
    <cfRule type="cellIs" dxfId="2051" priority="412" stopIfTrue="1" operator="lessThanOrEqual">
      <formula>#REF!</formula>
    </cfRule>
  </conditionalFormatting>
  <conditionalFormatting sqref="C254">
    <cfRule type="cellIs" dxfId="2050" priority="407" stopIfTrue="1" operator="greaterThanOrEqual">
      <formula>#REF!</formula>
    </cfRule>
    <cfRule type="cellIs" dxfId="2049" priority="408" stopIfTrue="1" operator="lessThan">
      <formula>#REF!</formula>
    </cfRule>
  </conditionalFormatting>
  <conditionalFormatting sqref="C5">
    <cfRule type="cellIs" dxfId="2048" priority="403" stopIfTrue="1" operator="greaterThanOrEqual">
      <formula>#REF!</formula>
    </cfRule>
    <cfRule type="cellIs" dxfId="2047" priority="404" stopIfTrue="1" operator="lessThan">
      <formula>#REF!</formula>
    </cfRule>
  </conditionalFormatting>
  <conditionalFormatting sqref="B74">
    <cfRule type="cellIs" dxfId="2046" priority="395" stopIfTrue="1" operator="greaterThanOrEqual">
      <formula>#REF!</formula>
    </cfRule>
    <cfRule type="cellIs" dxfId="2045" priority="396" stopIfTrue="1" operator="lessThan">
      <formula>#REF!</formula>
    </cfRule>
  </conditionalFormatting>
  <conditionalFormatting sqref="B75">
    <cfRule type="cellIs" dxfId="2044" priority="397" stopIfTrue="1" operator="greaterThanOrEqual">
      <formula>#REF!</formula>
    </cfRule>
    <cfRule type="cellIs" dxfId="2043" priority="398" stopIfTrue="1" operator="lessThan">
      <formula>#REF!</formula>
    </cfRule>
  </conditionalFormatting>
  <conditionalFormatting sqref="B78">
    <cfRule type="cellIs" dxfId="2042" priority="399" stopIfTrue="1" operator="lessThanOrEqual">
      <formula>#REF!</formula>
    </cfRule>
    <cfRule type="cellIs" dxfId="2041" priority="400" stopIfTrue="1" operator="greaterThan">
      <formula>#REF!</formula>
    </cfRule>
  </conditionalFormatting>
  <conditionalFormatting sqref="B76">
    <cfRule type="cellIs" dxfId="2040" priority="401" stopIfTrue="1" operator="lessThanOrEqual">
      <formula>#REF!</formula>
    </cfRule>
    <cfRule type="cellIs" dxfId="2039" priority="402" stopIfTrue="1" operator="greaterThan">
      <formula>#REF!</formula>
    </cfRule>
  </conditionalFormatting>
  <conditionalFormatting sqref="C74:N74">
    <cfRule type="cellIs" dxfId="2038" priority="387" stopIfTrue="1" operator="greaterThanOrEqual">
      <formula>#REF!</formula>
    </cfRule>
    <cfRule type="cellIs" dxfId="2037" priority="388" stopIfTrue="1" operator="lessThan">
      <formula>#REF!</formula>
    </cfRule>
  </conditionalFormatting>
  <conditionalFormatting sqref="C75:N75">
    <cfRule type="cellIs" dxfId="2036" priority="389" stopIfTrue="1" operator="greaterThanOrEqual">
      <formula>#REF!</formula>
    </cfRule>
    <cfRule type="cellIs" dxfId="2035" priority="390" stopIfTrue="1" operator="lessThan">
      <formula>#REF!</formula>
    </cfRule>
  </conditionalFormatting>
  <conditionalFormatting sqref="C78:N78">
    <cfRule type="cellIs" dxfId="2034" priority="391" stopIfTrue="1" operator="lessThanOrEqual">
      <formula>#REF!</formula>
    </cfRule>
    <cfRule type="cellIs" dxfId="2033" priority="392" stopIfTrue="1" operator="greaterThan">
      <formula>#REF!</formula>
    </cfRule>
  </conditionalFormatting>
  <conditionalFormatting sqref="C76:N76">
    <cfRule type="cellIs" dxfId="2032" priority="393" stopIfTrue="1" operator="lessThanOrEqual">
      <formula>#REF!</formula>
    </cfRule>
    <cfRule type="cellIs" dxfId="2031" priority="394" stopIfTrue="1" operator="greaterThan">
      <formula>#REF!</formula>
    </cfRule>
  </conditionalFormatting>
  <conditionalFormatting sqref="O79">
    <cfRule type="cellIs" dxfId="2030" priority="375" stopIfTrue="1" operator="greaterThan">
      <formula>#REF!</formula>
    </cfRule>
    <cfRule type="cellIs" dxfId="2029" priority="376" stopIfTrue="1" operator="lessThanOrEqual">
      <formula>#REF!</formula>
    </cfRule>
  </conditionalFormatting>
  <conditionalFormatting sqref="O74">
    <cfRule type="cellIs" dxfId="2028" priority="377" stopIfTrue="1" operator="greaterThanOrEqual">
      <formula>#REF!</formula>
    </cfRule>
    <cfRule type="cellIs" dxfId="2027" priority="378" stopIfTrue="1" operator="lessThan">
      <formula>#REF!</formula>
    </cfRule>
  </conditionalFormatting>
  <conditionalFormatting sqref="O75">
    <cfRule type="cellIs" dxfId="2026" priority="379" stopIfTrue="1" operator="greaterThanOrEqual">
      <formula>#REF!</formula>
    </cfRule>
    <cfRule type="cellIs" dxfId="2025" priority="380" stopIfTrue="1" operator="lessThan">
      <formula>#REF!</formula>
    </cfRule>
  </conditionalFormatting>
  <conditionalFormatting sqref="O80">
    <cfRule type="cellIs" dxfId="2024" priority="381" stopIfTrue="1" operator="greaterThanOrEqual">
      <formula>#REF!</formula>
    </cfRule>
    <cfRule type="cellIs" dxfId="2023" priority="382" stopIfTrue="1" operator="lessThan">
      <formula>#REF!</formula>
    </cfRule>
  </conditionalFormatting>
  <conditionalFormatting sqref="O78">
    <cfRule type="cellIs" dxfId="2022" priority="383" stopIfTrue="1" operator="lessThanOrEqual">
      <formula>#REF!</formula>
    </cfRule>
    <cfRule type="cellIs" dxfId="2021" priority="384" stopIfTrue="1" operator="greaterThan">
      <formula>#REF!</formula>
    </cfRule>
  </conditionalFormatting>
  <conditionalFormatting sqref="O76">
    <cfRule type="cellIs" dxfId="2020" priority="385" stopIfTrue="1" operator="lessThanOrEqual">
      <formula>#REF!</formula>
    </cfRule>
    <cfRule type="cellIs" dxfId="2019" priority="386" stopIfTrue="1" operator="greaterThan">
      <formula>#REF!</formula>
    </cfRule>
  </conditionalFormatting>
  <conditionalFormatting sqref="O79">
    <cfRule type="cellIs" dxfId="2018" priority="373" stopIfTrue="1" operator="greaterThan">
      <formula>#REF!</formula>
    </cfRule>
    <cfRule type="cellIs" dxfId="2017" priority="374" stopIfTrue="1" operator="lessThanOrEqual">
      <formula>#REF!</formula>
    </cfRule>
  </conditionalFormatting>
  <conditionalFormatting sqref="P79:AA79">
    <cfRule type="cellIs" dxfId="2016" priority="361" stopIfTrue="1" operator="greaterThan">
      <formula>#REF!</formula>
    </cfRule>
    <cfRule type="cellIs" dxfId="2015" priority="362" stopIfTrue="1" operator="lessThanOrEqual">
      <formula>#REF!</formula>
    </cfRule>
  </conditionalFormatting>
  <conditionalFormatting sqref="P74:AA74">
    <cfRule type="cellIs" dxfId="2014" priority="363" stopIfTrue="1" operator="greaterThanOrEqual">
      <formula>#REF!</formula>
    </cfRule>
    <cfRule type="cellIs" dxfId="2013" priority="364" stopIfTrue="1" operator="lessThan">
      <formula>#REF!</formula>
    </cfRule>
  </conditionalFormatting>
  <conditionalFormatting sqref="P75:AA75">
    <cfRule type="cellIs" dxfId="2012" priority="365" stopIfTrue="1" operator="greaterThanOrEqual">
      <formula>#REF!</formula>
    </cfRule>
    <cfRule type="cellIs" dxfId="2011" priority="366" stopIfTrue="1" operator="lessThan">
      <formula>#REF!</formula>
    </cfRule>
  </conditionalFormatting>
  <conditionalFormatting sqref="P80:AA80">
    <cfRule type="cellIs" dxfId="2010" priority="367" stopIfTrue="1" operator="greaterThanOrEqual">
      <formula>#REF!</formula>
    </cfRule>
    <cfRule type="cellIs" dxfId="2009" priority="368" stopIfTrue="1" operator="lessThan">
      <formula>#REF!</formula>
    </cfRule>
  </conditionalFormatting>
  <conditionalFormatting sqref="P78:AA78">
    <cfRule type="cellIs" dxfId="2008" priority="369" stopIfTrue="1" operator="lessThanOrEqual">
      <formula>#REF!</formula>
    </cfRule>
    <cfRule type="cellIs" dxfId="2007" priority="370" stopIfTrue="1" operator="greaterThan">
      <formula>#REF!</formula>
    </cfRule>
  </conditionalFormatting>
  <conditionalFormatting sqref="P76:AA76">
    <cfRule type="cellIs" dxfId="2006" priority="371" stopIfTrue="1" operator="lessThanOrEqual">
      <formula>#REF!</formula>
    </cfRule>
    <cfRule type="cellIs" dxfId="2005" priority="372" stopIfTrue="1" operator="greaterThan">
      <formula>#REF!</formula>
    </cfRule>
  </conditionalFormatting>
  <conditionalFormatting sqref="P79:AA79">
    <cfRule type="cellIs" dxfId="2004" priority="359" stopIfTrue="1" operator="greaterThan">
      <formula>#REF!</formula>
    </cfRule>
    <cfRule type="cellIs" dxfId="2003" priority="360" stopIfTrue="1" operator="lessThanOrEqual">
      <formula>#REF!</formula>
    </cfRule>
  </conditionalFormatting>
  <conditionalFormatting sqref="B79:N79">
    <cfRule type="cellIs" dxfId="2002" priority="355" stopIfTrue="1" operator="greaterThan">
      <formula>#REF!</formula>
    </cfRule>
    <cfRule type="cellIs" dxfId="2001" priority="356" stopIfTrue="1" operator="lessThanOrEqual">
      <formula>#REF!</formula>
    </cfRule>
  </conditionalFormatting>
  <conditionalFormatting sqref="B80:N80">
    <cfRule type="cellIs" dxfId="2000" priority="357" stopIfTrue="1" operator="greaterThanOrEqual">
      <formula>#REF!</formula>
    </cfRule>
    <cfRule type="cellIs" dxfId="1999" priority="358" stopIfTrue="1" operator="lessThan">
      <formula>#REF!</formula>
    </cfRule>
  </conditionalFormatting>
  <conditionalFormatting sqref="B79:N79">
    <cfRule type="cellIs" dxfId="1998" priority="353" stopIfTrue="1" operator="greaterThan">
      <formula>#REF!</formula>
    </cfRule>
    <cfRule type="cellIs" dxfId="1997" priority="354" stopIfTrue="1" operator="lessThanOrEqual">
      <formula>#REF!</formula>
    </cfRule>
  </conditionalFormatting>
  <conditionalFormatting sqref="C79:N79">
    <cfRule type="cellIs" dxfId="1996" priority="349" stopIfTrue="1" operator="greaterThan">
      <formula>#REF!</formula>
    </cfRule>
    <cfRule type="cellIs" dxfId="1995" priority="350" stopIfTrue="1" operator="lessThanOrEqual">
      <formula>#REF!</formula>
    </cfRule>
  </conditionalFormatting>
  <conditionalFormatting sqref="C80:N80">
    <cfRule type="cellIs" dxfId="1994" priority="351" stopIfTrue="1" operator="greaterThanOrEqual">
      <formula>#REF!</formula>
    </cfRule>
    <cfRule type="cellIs" dxfId="1993" priority="352" stopIfTrue="1" operator="lessThan">
      <formula>#REF!</formula>
    </cfRule>
  </conditionalFormatting>
  <conditionalFormatting sqref="C79:N79">
    <cfRule type="cellIs" dxfId="1992" priority="347" stopIfTrue="1" operator="greaterThan">
      <formula>#REF!</formula>
    </cfRule>
    <cfRule type="cellIs" dxfId="1991" priority="348" stopIfTrue="1" operator="lessThanOrEqual">
      <formula>#REF!</formula>
    </cfRule>
  </conditionalFormatting>
  <conditionalFormatting sqref="B84">
    <cfRule type="cellIs" dxfId="1990" priority="339" stopIfTrue="1" operator="greaterThanOrEqual">
      <formula>#REF!</formula>
    </cfRule>
    <cfRule type="cellIs" dxfId="1989" priority="340" stopIfTrue="1" operator="lessThan">
      <formula>#REF!</formula>
    </cfRule>
  </conditionalFormatting>
  <conditionalFormatting sqref="B85">
    <cfRule type="cellIs" dxfId="1988" priority="341" stopIfTrue="1" operator="greaterThanOrEqual">
      <formula>#REF!</formula>
    </cfRule>
    <cfRule type="cellIs" dxfId="1987" priority="342" stopIfTrue="1" operator="lessThan">
      <formula>#REF!</formula>
    </cfRule>
  </conditionalFormatting>
  <conditionalFormatting sqref="B88">
    <cfRule type="cellIs" dxfId="1986" priority="343" stopIfTrue="1" operator="lessThanOrEqual">
      <formula>#REF!</formula>
    </cfRule>
    <cfRule type="cellIs" dxfId="1985" priority="344" stopIfTrue="1" operator="greaterThan">
      <formula>#REF!</formula>
    </cfRule>
  </conditionalFormatting>
  <conditionalFormatting sqref="B86">
    <cfRule type="cellIs" dxfId="1984" priority="345" stopIfTrue="1" operator="lessThanOrEqual">
      <formula>#REF!</formula>
    </cfRule>
    <cfRule type="cellIs" dxfId="1983" priority="346" stopIfTrue="1" operator="greaterThan">
      <formula>#REF!</formula>
    </cfRule>
  </conditionalFormatting>
  <conditionalFormatting sqref="C84:N84">
    <cfRule type="cellIs" dxfId="1982" priority="331" stopIfTrue="1" operator="greaterThanOrEqual">
      <formula>#REF!</formula>
    </cfRule>
    <cfRule type="cellIs" dxfId="1981" priority="332" stopIfTrue="1" operator="lessThan">
      <formula>#REF!</formula>
    </cfRule>
  </conditionalFormatting>
  <conditionalFormatting sqref="C85:N85">
    <cfRule type="cellIs" dxfId="1980" priority="333" stopIfTrue="1" operator="greaterThanOrEqual">
      <formula>#REF!</formula>
    </cfRule>
    <cfRule type="cellIs" dxfId="1979" priority="334" stopIfTrue="1" operator="lessThan">
      <formula>#REF!</formula>
    </cfRule>
  </conditionalFormatting>
  <conditionalFormatting sqref="C88:N88">
    <cfRule type="cellIs" dxfId="1978" priority="335" stopIfTrue="1" operator="lessThanOrEqual">
      <formula>#REF!</formula>
    </cfRule>
    <cfRule type="cellIs" dxfId="1977" priority="336" stopIfTrue="1" operator="greaterThan">
      <formula>#REF!</formula>
    </cfRule>
  </conditionalFormatting>
  <conditionalFormatting sqref="C86:N86">
    <cfRule type="cellIs" dxfId="1976" priority="337" stopIfTrue="1" operator="lessThanOrEqual">
      <formula>#REF!</formula>
    </cfRule>
    <cfRule type="cellIs" dxfId="1975" priority="338" stopIfTrue="1" operator="greaterThan">
      <formula>#REF!</formula>
    </cfRule>
  </conditionalFormatting>
  <conditionalFormatting sqref="O89">
    <cfRule type="cellIs" dxfId="1974" priority="319" stopIfTrue="1" operator="greaterThan">
      <formula>#REF!</formula>
    </cfRule>
    <cfRule type="cellIs" dxfId="1973" priority="320" stopIfTrue="1" operator="lessThanOrEqual">
      <formula>#REF!</formula>
    </cfRule>
  </conditionalFormatting>
  <conditionalFormatting sqref="O84">
    <cfRule type="cellIs" dxfId="1972" priority="321" stopIfTrue="1" operator="greaterThanOrEqual">
      <formula>#REF!</formula>
    </cfRule>
    <cfRule type="cellIs" dxfId="1971" priority="322" stopIfTrue="1" operator="lessThan">
      <formula>#REF!</formula>
    </cfRule>
  </conditionalFormatting>
  <conditionalFormatting sqref="O85">
    <cfRule type="cellIs" dxfId="1970" priority="323" stopIfTrue="1" operator="greaterThanOrEqual">
      <formula>#REF!</formula>
    </cfRule>
    <cfRule type="cellIs" dxfId="1969" priority="324" stopIfTrue="1" operator="lessThan">
      <formula>#REF!</formula>
    </cfRule>
  </conditionalFormatting>
  <conditionalFormatting sqref="O90">
    <cfRule type="cellIs" dxfId="1968" priority="325" stopIfTrue="1" operator="greaterThanOrEqual">
      <formula>#REF!</formula>
    </cfRule>
    <cfRule type="cellIs" dxfId="1967" priority="326" stopIfTrue="1" operator="lessThan">
      <formula>#REF!</formula>
    </cfRule>
  </conditionalFormatting>
  <conditionalFormatting sqref="O88">
    <cfRule type="cellIs" dxfId="1966" priority="327" stopIfTrue="1" operator="lessThanOrEqual">
      <formula>#REF!</formula>
    </cfRule>
    <cfRule type="cellIs" dxfId="1965" priority="328" stopIfTrue="1" operator="greaterThan">
      <formula>#REF!</formula>
    </cfRule>
  </conditionalFormatting>
  <conditionalFormatting sqref="O86">
    <cfRule type="cellIs" dxfId="1964" priority="329" stopIfTrue="1" operator="lessThanOrEqual">
      <formula>#REF!</formula>
    </cfRule>
    <cfRule type="cellIs" dxfId="1963" priority="330" stopIfTrue="1" operator="greaterThan">
      <formula>#REF!</formula>
    </cfRule>
  </conditionalFormatting>
  <conditionalFormatting sqref="O89">
    <cfRule type="cellIs" dxfId="1962" priority="317" stopIfTrue="1" operator="greaterThan">
      <formula>#REF!</formula>
    </cfRule>
    <cfRule type="cellIs" dxfId="1961" priority="318" stopIfTrue="1" operator="lessThanOrEqual">
      <formula>#REF!</formula>
    </cfRule>
  </conditionalFormatting>
  <conditionalFormatting sqref="P89:AA89">
    <cfRule type="cellIs" dxfId="1960" priority="305" stopIfTrue="1" operator="greaterThan">
      <formula>#REF!</formula>
    </cfRule>
    <cfRule type="cellIs" dxfId="1959" priority="306" stopIfTrue="1" operator="lessThanOrEqual">
      <formula>#REF!</formula>
    </cfRule>
  </conditionalFormatting>
  <conditionalFormatting sqref="P84:AA84">
    <cfRule type="cellIs" dxfId="1958" priority="307" stopIfTrue="1" operator="greaterThanOrEqual">
      <formula>#REF!</formula>
    </cfRule>
    <cfRule type="cellIs" dxfId="1957" priority="308" stopIfTrue="1" operator="lessThan">
      <formula>#REF!</formula>
    </cfRule>
  </conditionalFormatting>
  <conditionalFormatting sqref="P85:AA85">
    <cfRule type="cellIs" dxfId="1956" priority="309" stopIfTrue="1" operator="greaterThanOrEqual">
      <formula>#REF!</formula>
    </cfRule>
    <cfRule type="cellIs" dxfId="1955" priority="310" stopIfTrue="1" operator="lessThan">
      <formula>#REF!</formula>
    </cfRule>
  </conditionalFormatting>
  <conditionalFormatting sqref="P90:AA90">
    <cfRule type="cellIs" dxfId="1954" priority="311" stopIfTrue="1" operator="greaterThanOrEqual">
      <formula>#REF!</formula>
    </cfRule>
    <cfRule type="cellIs" dxfId="1953" priority="312" stopIfTrue="1" operator="lessThan">
      <formula>#REF!</formula>
    </cfRule>
  </conditionalFormatting>
  <conditionalFormatting sqref="P88:AA88">
    <cfRule type="cellIs" dxfId="1952" priority="313" stopIfTrue="1" operator="lessThanOrEqual">
      <formula>#REF!</formula>
    </cfRule>
    <cfRule type="cellIs" dxfId="1951" priority="314" stopIfTrue="1" operator="greaterThan">
      <formula>#REF!</formula>
    </cfRule>
  </conditionalFormatting>
  <conditionalFormatting sqref="P86:AA86">
    <cfRule type="cellIs" dxfId="1950" priority="315" stopIfTrue="1" operator="lessThanOrEqual">
      <formula>#REF!</formula>
    </cfRule>
    <cfRule type="cellIs" dxfId="1949" priority="316" stopIfTrue="1" operator="greaterThan">
      <formula>#REF!</formula>
    </cfRule>
  </conditionalFormatting>
  <conditionalFormatting sqref="P89:AA89">
    <cfRule type="cellIs" dxfId="1948" priority="303" stopIfTrue="1" operator="greaterThan">
      <formula>#REF!</formula>
    </cfRule>
    <cfRule type="cellIs" dxfId="1947" priority="304" stopIfTrue="1" operator="lessThanOrEqual">
      <formula>#REF!</formula>
    </cfRule>
  </conditionalFormatting>
  <conditionalFormatting sqref="B89:N89">
    <cfRule type="cellIs" dxfId="1946" priority="299" stopIfTrue="1" operator="greaterThan">
      <formula>#REF!</formula>
    </cfRule>
    <cfRule type="cellIs" dxfId="1945" priority="300" stopIfTrue="1" operator="lessThanOrEqual">
      <formula>#REF!</formula>
    </cfRule>
  </conditionalFormatting>
  <conditionalFormatting sqref="B90:N90">
    <cfRule type="cellIs" dxfId="1944" priority="301" stopIfTrue="1" operator="greaterThanOrEqual">
      <formula>#REF!</formula>
    </cfRule>
    <cfRule type="cellIs" dxfId="1943" priority="302" stopIfTrue="1" operator="lessThan">
      <formula>#REF!</formula>
    </cfRule>
  </conditionalFormatting>
  <conditionalFormatting sqref="B89:N89">
    <cfRule type="cellIs" dxfId="1942" priority="297" stopIfTrue="1" operator="greaterThan">
      <formula>#REF!</formula>
    </cfRule>
    <cfRule type="cellIs" dxfId="1941" priority="298" stopIfTrue="1" operator="lessThanOrEqual">
      <formula>#REF!</formula>
    </cfRule>
  </conditionalFormatting>
  <conditionalFormatting sqref="C89:N89">
    <cfRule type="cellIs" dxfId="1940" priority="293" stopIfTrue="1" operator="greaterThan">
      <formula>#REF!</formula>
    </cfRule>
    <cfRule type="cellIs" dxfId="1939" priority="294" stopIfTrue="1" operator="lessThanOrEqual">
      <formula>#REF!</formula>
    </cfRule>
  </conditionalFormatting>
  <conditionalFormatting sqref="C90:N90">
    <cfRule type="cellIs" dxfId="1938" priority="295" stopIfTrue="1" operator="greaterThanOrEqual">
      <formula>#REF!</formula>
    </cfRule>
    <cfRule type="cellIs" dxfId="1937" priority="296" stopIfTrue="1" operator="lessThan">
      <formula>#REF!</formula>
    </cfRule>
  </conditionalFormatting>
  <conditionalFormatting sqref="C89:N89">
    <cfRule type="cellIs" dxfId="1936" priority="291" stopIfTrue="1" operator="greaterThan">
      <formula>#REF!</formula>
    </cfRule>
    <cfRule type="cellIs" dxfId="1935" priority="292" stopIfTrue="1" operator="lessThanOrEqual">
      <formula>#REF!</formula>
    </cfRule>
  </conditionalFormatting>
  <conditionalFormatting sqref="B94">
    <cfRule type="cellIs" dxfId="1934" priority="283" stopIfTrue="1" operator="greaterThanOrEqual">
      <formula>#REF!</formula>
    </cfRule>
    <cfRule type="cellIs" dxfId="1933" priority="284" stopIfTrue="1" operator="lessThan">
      <formula>#REF!</formula>
    </cfRule>
  </conditionalFormatting>
  <conditionalFormatting sqref="B95">
    <cfRule type="cellIs" dxfId="1932" priority="285" stopIfTrue="1" operator="greaterThanOrEqual">
      <formula>#REF!</formula>
    </cfRule>
    <cfRule type="cellIs" dxfId="1931" priority="286" stopIfTrue="1" operator="lessThan">
      <formula>#REF!</formula>
    </cfRule>
  </conditionalFormatting>
  <conditionalFormatting sqref="B98">
    <cfRule type="cellIs" dxfId="1930" priority="287" stopIfTrue="1" operator="lessThanOrEqual">
      <formula>#REF!</formula>
    </cfRule>
    <cfRule type="cellIs" dxfId="1929" priority="288" stopIfTrue="1" operator="greaterThan">
      <formula>#REF!</formula>
    </cfRule>
  </conditionalFormatting>
  <conditionalFormatting sqref="B96">
    <cfRule type="cellIs" dxfId="1928" priority="289" stopIfTrue="1" operator="lessThanOrEqual">
      <formula>#REF!</formula>
    </cfRule>
    <cfRule type="cellIs" dxfId="1927" priority="290" stopIfTrue="1" operator="greaterThan">
      <formula>#REF!</formula>
    </cfRule>
  </conditionalFormatting>
  <conditionalFormatting sqref="C94:N94">
    <cfRule type="cellIs" dxfId="1926" priority="275" stopIfTrue="1" operator="greaterThanOrEqual">
      <formula>#REF!</formula>
    </cfRule>
    <cfRule type="cellIs" dxfId="1925" priority="276" stopIfTrue="1" operator="lessThan">
      <formula>#REF!</formula>
    </cfRule>
  </conditionalFormatting>
  <conditionalFormatting sqref="C95:N95">
    <cfRule type="cellIs" dxfId="1924" priority="277" stopIfTrue="1" operator="greaterThanOrEqual">
      <formula>#REF!</formula>
    </cfRule>
    <cfRule type="cellIs" dxfId="1923" priority="278" stopIfTrue="1" operator="lessThan">
      <formula>#REF!</formula>
    </cfRule>
  </conditionalFormatting>
  <conditionalFormatting sqref="C98:N98">
    <cfRule type="cellIs" dxfId="1922" priority="279" stopIfTrue="1" operator="lessThanOrEqual">
      <formula>#REF!</formula>
    </cfRule>
    <cfRule type="cellIs" dxfId="1921" priority="280" stopIfTrue="1" operator="greaterThan">
      <formula>#REF!</formula>
    </cfRule>
  </conditionalFormatting>
  <conditionalFormatting sqref="C96:N96">
    <cfRule type="cellIs" dxfId="1920" priority="281" stopIfTrue="1" operator="lessThanOrEqual">
      <formula>#REF!</formula>
    </cfRule>
    <cfRule type="cellIs" dxfId="1919" priority="282" stopIfTrue="1" operator="greaterThan">
      <formula>#REF!</formula>
    </cfRule>
  </conditionalFormatting>
  <conditionalFormatting sqref="O99">
    <cfRule type="cellIs" dxfId="1918" priority="263" stopIfTrue="1" operator="greaterThan">
      <formula>#REF!</formula>
    </cfRule>
    <cfRule type="cellIs" dxfId="1917" priority="264" stopIfTrue="1" operator="lessThanOrEqual">
      <formula>#REF!</formula>
    </cfRule>
  </conditionalFormatting>
  <conditionalFormatting sqref="O94">
    <cfRule type="cellIs" dxfId="1916" priority="265" stopIfTrue="1" operator="greaterThanOrEqual">
      <formula>#REF!</formula>
    </cfRule>
    <cfRule type="cellIs" dxfId="1915" priority="266" stopIfTrue="1" operator="lessThan">
      <formula>#REF!</formula>
    </cfRule>
  </conditionalFormatting>
  <conditionalFormatting sqref="O95">
    <cfRule type="cellIs" dxfId="1914" priority="267" stopIfTrue="1" operator="greaterThanOrEqual">
      <formula>#REF!</formula>
    </cfRule>
    <cfRule type="cellIs" dxfId="1913" priority="268" stopIfTrue="1" operator="lessThan">
      <formula>#REF!</formula>
    </cfRule>
  </conditionalFormatting>
  <conditionalFormatting sqref="O100">
    <cfRule type="cellIs" dxfId="1912" priority="269" stopIfTrue="1" operator="greaterThanOrEqual">
      <formula>#REF!</formula>
    </cfRule>
    <cfRule type="cellIs" dxfId="1911" priority="270" stopIfTrue="1" operator="lessThan">
      <formula>#REF!</formula>
    </cfRule>
  </conditionalFormatting>
  <conditionalFormatting sqref="O98">
    <cfRule type="cellIs" dxfId="1910" priority="271" stopIfTrue="1" operator="lessThanOrEqual">
      <formula>#REF!</formula>
    </cfRule>
    <cfRule type="cellIs" dxfId="1909" priority="272" stopIfTrue="1" operator="greaterThan">
      <formula>#REF!</formula>
    </cfRule>
  </conditionalFormatting>
  <conditionalFormatting sqref="O96">
    <cfRule type="cellIs" dxfId="1908" priority="273" stopIfTrue="1" operator="lessThanOrEqual">
      <formula>#REF!</formula>
    </cfRule>
    <cfRule type="cellIs" dxfId="1907" priority="274" stopIfTrue="1" operator="greaterThan">
      <formula>#REF!</formula>
    </cfRule>
  </conditionalFormatting>
  <conditionalFormatting sqref="O99">
    <cfRule type="cellIs" dxfId="1906" priority="261" stopIfTrue="1" operator="greaterThan">
      <formula>#REF!</formula>
    </cfRule>
    <cfRule type="cellIs" dxfId="1905" priority="262" stopIfTrue="1" operator="lessThanOrEqual">
      <formula>#REF!</formula>
    </cfRule>
  </conditionalFormatting>
  <conditionalFormatting sqref="P99:AA99">
    <cfRule type="cellIs" dxfId="1904" priority="249" stopIfTrue="1" operator="greaterThan">
      <formula>#REF!</formula>
    </cfRule>
    <cfRule type="cellIs" dxfId="1903" priority="250" stopIfTrue="1" operator="lessThanOrEqual">
      <formula>#REF!</formula>
    </cfRule>
  </conditionalFormatting>
  <conditionalFormatting sqref="P94:AA94">
    <cfRule type="cellIs" dxfId="1902" priority="251" stopIfTrue="1" operator="greaterThanOrEqual">
      <formula>#REF!</formula>
    </cfRule>
    <cfRule type="cellIs" dxfId="1901" priority="252" stopIfTrue="1" operator="lessThan">
      <formula>#REF!</formula>
    </cfRule>
  </conditionalFormatting>
  <conditionalFormatting sqref="P95:AA95">
    <cfRule type="cellIs" dxfId="1900" priority="253" stopIfTrue="1" operator="greaterThanOrEqual">
      <formula>#REF!</formula>
    </cfRule>
    <cfRule type="cellIs" dxfId="1899" priority="254" stopIfTrue="1" operator="lessThan">
      <formula>#REF!</formula>
    </cfRule>
  </conditionalFormatting>
  <conditionalFormatting sqref="P100:AA100">
    <cfRule type="cellIs" dxfId="1898" priority="255" stopIfTrue="1" operator="greaterThanOrEqual">
      <formula>#REF!</formula>
    </cfRule>
    <cfRule type="cellIs" dxfId="1897" priority="256" stopIfTrue="1" operator="lessThan">
      <formula>#REF!</formula>
    </cfRule>
  </conditionalFormatting>
  <conditionalFormatting sqref="P98:AA98">
    <cfRule type="cellIs" dxfId="1896" priority="257" stopIfTrue="1" operator="lessThanOrEqual">
      <formula>#REF!</formula>
    </cfRule>
    <cfRule type="cellIs" dxfId="1895" priority="258" stopIfTrue="1" operator="greaterThan">
      <formula>#REF!</formula>
    </cfRule>
  </conditionalFormatting>
  <conditionalFormatting sqref="P96:AA96">
    <cfRule type="cellIs" dxfId="1894" priority="259" stopIfTrue="1" operator="lessThanOrEqual">
      <formula>#REF!</formula>
    </cfRule>
    <cfRule type="cellIs" dxfId="1893" priority="260" stopIfTrue="1" operator="greaterThan">
      <formula>#REF!</formula>
    </cfRule>
  </conditionalFormatting>
  <conditionalFormatting sqref="P99:AA99">
    <cfRule type="cellIs" dxfId="1892" priority="247" stopIfTrue="1" operator="greaterThan">
      <formula>#REF!</formula>
    </cfRule>
    <cfRule type="cellIs" dxfId="1891" priority="248" stopIfTrue="1" operator="lessThanOrEqual">
      <formula>#REF!</formula>
    </cfRule>
  </conditionalFormatting>
  <conditionalFormatting sqref="B99:N99">
    <cfRule type="cellIs" dxfId="1890" priority="243" stopIfTrue="1" operator="greaterThan">
      <formula>#REF!</formula>
    </cfRule>
    <cfRule type="cellIs" dxfId="1889" priority="244" stopIfTrue="1" operator="lessThanOrEqual">
      <formula>#REF!</formula>
    </cfRule>
  </conditionalFormatting>
  <conditionalFormatting sqref="B100:N100">
    <cfRule type="cellIs" dxfId="1888" priority="245" stopIfTrue="1" operator="greaterThanOrEqual">
      <formula>#REF!</formula>
    </cfRule>
    <cfRule type="cellIs" dxfId="1887" priority="246" stopIfTrue="1" operator="lessThan">
      <formula>#REF!</formula>
    </cfRule>
  </conditionalFormatting>
  <conditionalFormatting sqref="B99:N99">
    <cfRule type="cellIs" dxfId="1886" priority="241" stopIfTrue="1" operator="greaterThan">
      <formula>#REF!</formula>
    </cfRule>
    <cfRule type="cellIs" dxfId="1885" priority="242" stopIfTrue="1" operator="lessThanOrEqual">
      <formula>#REF!</formula>
    </cfRule>
  </conditionalFormatting>
  <conditionalFormatting sqref="C99:N99">
    <cfRule type="cellIs" dxfId="1884" priority="237" stopIfTrue="1" operator="greaterThan">
      <formula>#REF!</formula>
    </cfRule>
    <cfRule type="cellIs" dxfId="1883" priority="238" stopIfTrue="1" operator="lessThanOrEqual">
      <formula>#REF!</formula>
    </cfRule>
  </conditionalFormatting>
  <conditionalFormatting sqref="C100:N100">
    <cfRule type="cellIs" dxfId="1882" priority="239" stopIfTrue="1" operator="greaterThanOrEqual">
      <formula>#REF!</formula>
    </cfRule>
    <cfRule type="cellIs" dxfId="1881" priority="240" stopIfTrue="1" operator="lessThan">
      <formula>#REF!</formula>
    </cfRule>
  </conditionalFormatting>
  <conditionalFormatting sqref="C99:N99">
    <cfRule type="cellIs" dxfId="1880" priority="235" stopIfTrue="1" operator="greaterThan">
      <formula>#REF!</formula>
    </cfRule>
    <cfRule type="cellIs" dxfId="1879" priority="236" stopIfTrue="1" operator="lessThanOrEqual">
      <formula>#REF!</formula>
    </cfRule>
  </conditionalFormatting>
  <conditionalFormatting sqref="P24:Z24">
    <cfRule type="cellIs" dxfId="1878" priority="234" operator="greaterThan">
      <formula>O24</formula>
    </cfRule>
    <cfRule type="cellIs" dxfId="1877" priority="233" operator="lessThan">
      <formula>O24</formula>
    </cfRule>
  </conditionalFormatting>
  <conditionalFormatting sqref="P25:Z25">
    <cfRule type="cellIs" dxfId="1876" priority="231" stopIfTrue="1" operator="greaterThanOrEqual">
      <formula>#REF!</formula>
    </cfRule>
    <cfRule type="cellIs" dxfId="1875" priority="232" stopIfTrue="1" operator="lessThan">
      <formula>#REF!</formula>
    </cfRule>
  </conditionalFormatting>
  <conditionalFormatting sqref="P25:Z25">
    <cfRule type="cellIs" dxfId="1874" priority="229" operator="lessThan">
      <formula>O25</formula>
    </cfRule>
    <cfRule type="cellIs" dxfId="1873" priority="230" operator="greaterThan">
      <formula>O25</formula>
    </cfRule>
  </conditionalFormatting>
  <conditionalFormatting sqref="P26:Z26">
    <cfRule type="cellIs" dxfId="456" priority="228" operator="greaterThan">
      <formula>O26</formula>
    </cfRule>
    <cfRule type="cellIs" dxfId="457" priority="227" operator="lessThan">
      <formula>O26</formula>
    </cfRule>
  </conditionalFormatting>
  <conditionalFormatting sqref="P29:Z29">
    <cfRule type="cellIs" dxfId="451" priority="225" stopIfTrue="1" operator="lessThanOrEqual">
      <formula>#REF!</formula>
    </cfRule>
    <cfRule type="cellIs" dxfId="450" priority="226" stopIfTrue="1" operator="greaterThan">
      <formula>#REF!</formula>
    </cfRule>
  </conditionalFormatting>
  <conditionalFormatting sqref="P29:Z29">
    <cfRule type="cellIs" dxfId="446" priority="223" operator="lessThan">
      <formula>O29</formula>
    </cfRule>
    <cfRule type="cellIs" dxfId="447" priority="224" operator="greaterThan">
      <formula>O29</formula>
    </cfRule>
  </conditionalFormatting>
  <conditionalFormatting sqref="O30">
    <cfRule type="cellIs" dxfId="443" priority="221" stopIfTrue="1" operator="greaterThanOrEqual">
      <formula>#REF!</formula>
    </cfRule>
    <cfRule type="cellIs" dxfId="442" priority="222" stopIfTrue="1" operator="lessThan">
      <formula>#REF!</formula>
    </cfRule>
  </conditionalFormatting>
  <conditionalFormatting sqref="P30:Z30">
    <cfRule type="cellIs" dxfId="439" priority="219" stopIfTrue="1" operator="greaterThanOrEqual">
      <formula>#REF!</formula>
    </cfRule>
    <cfRule type="cellIs" dxfId="438" priority="220" stopIfTrue="1" operator="lessThan">
      <formula>#REF!</formula>
    </cfRule>
  </conditionalFormatting>
  <conditionalFormatting sqref="P30:Z30">
    <cfRule type="cellIs" dxfId="435" priority="217" operator="lessThan">
      <formula>O30</formula>
    </cfRule>
    <cfRule type="cellIs" dxfId="434" priority="218" operator="greaterThan">
      <formula>O30</formula>
    </cfRule>
  </conditionalFormatting>
  <conditionalFormatting sqref="O37">
    <cfRule type="cellIs" dxfId="431" priority="207" stopIfTrue="1" operator="greaterThan">
      <formula>#REF!</formula>
    </cfRule>
    <cfRule type="cellIs" dxfId="430" priority="208" stopIfTrue="1" operator="lessThanOrEqual">
      <formula>#REF!</formula>
    </cfRule>
  </conditionalFormatting>
  <conditionalFormatting sqref="O32">
    <cfRule type="cellIs" dxfId="427" priority="209" stopIfTrue="1" operator="greaterThanOrEqual">
      <formula>#REF!</formula>
    </cfRule>
    <cfRule type="cellIs" dxfId="426" priority="210" stopIfTrue="1" operator="lessThan">
      <formula>#REF!</formula>
    </cfRule>
  </conditionalFormatting>
  <conditionalFormatting sqref="O33">
    <cfRule type="cellIs" dxfId="423" priority="211" stopIfTrue="1" operator="greaterThanOrEqual">
      <formula>#REF!</formula>
    </cfRule>
    <cfRule type="cellIs" dxfId="422" priority="212" stopIfTrue="1" operator="lessThan">
      <formula>#REF!</formula>
    </cfRule>
  </conditionalFormatting>
  <conditionalFormatting sqref="O36">
    <cfRule type="cellIs" dxfId="419" priority="213" stopIfTrue="1" operator="lessThanOrEqual">
      <formula>#REF!</formula>
    </cfRule>
    <cfRule type="cellIs" dxfId="418" priority="214" stopIfTrue="1" operator="greaterThan">
      <formula>#REF!</formula>
    </cfRule>
  </conditionalFormatting>
  <conditionalFormatting sqref="O34">
    <cfRule type="cellIs" dxfId="415" priority="215" stopIfTrue="1" operator="lessThanOrEqual">
      <formula>#REF!</formula>
    </cfRule>
    <cfRule type="cellIs" dxfId="414" priority="216" stopIfTrue="1" operator="greaterThan">
      <formula>#REF!</formula>
    </cfRule>
  </conditionalFormatting>
  <conditionalFormatting sqref="O37">
    <cfRule type="cellIs" dxfId="411" priority="205" stopIfTrue="1" operator="greaterThan">
      <formula>#REF!</formula>
    </cfRule>
    <cfRule type="cellIs" dxfId="410" priority="206" stopIfTrue="1" operator="lessThanOrEqual">
      <formula>#REF!</formula>
    </cfRule>
  </conditionalFormatting>
  <conditionalFormatting sqref="P32:Z32">
    <cfRule type="cellIs" dxfId="407" priority="199" stopIfTrue="1" operator="greaterThanOrEqual">
      <formula>#REF!</formula>
    </cfRule>
    <cfRule type="cellIs" dxfId="406" priority="200" stopIfTrue="1" operator="lessThan">
      <formula>#REF!</formula>
    </cfRule>
  </conditionalFormatting>
  <conditionalFormatting sqref="P36:Z36">
    <cfRule type="cellIs" dxfId="403" priority="201" stopIfTrue="1" operator="lessThanOrEqual">
      <formula>#REF!</formula>
    </cfRule>
    <cfRule type="cellIs" dxfId="402" priority="202" stopIfTrue="1" operator="greaterThan">
      <formula>#REF!</formula>
    </cfRule>
  </conditionalFormatting>
  <conditionalFormatting sqref="P34:Z34">
    <cfRule type="cellIs" dxfId="399" priority="203" stopIfTrue="1" operator="lessThanOrEqual">
      <formula>#REF!</formula>
    </cfRule>
    <cfRule type="cellIs" dxfId="398" priority="204" stopIfTrue="1" operator="greaterThan">
      <formula>#REF!</formula>
    </cfRule>
  </conditionalFormatting>
  <conditionalFormatting sqref="P32:Z32">
    <cfRule type="cellIs" dxfId="394" priority="197" operator="lessThan">
      <formula>O32</formula>
    </cfRule>
    <cfRule type="cellIs" dxfId="395" priority="198" operator="greaterThan">
      <formula>O32</formula>
    </cfRule>
  </conditionalFormatting>
  <conditionalFormatting sqref="P33:Z33">
    <cfRule type="cellIs" dxfId="391" priority="195" stopIfTrue="1" operator="greaterThanOrEqual">
      <formula>#REF!</formula>
    </cfRule>
    <cfRule type="cellIs" dxfId="390" priority="196" stopIfTrue="1" operator="lessThan">
      <formula>#REF!</formula>
    </cfRule>
  </conditionalFormatting>
  <conditionalFormatting sqref="P33:Z33">
    <cfRule type="cellIs" dxfId="387" priority="193" operator="lessThan">
      <formula>O33</formula>
    </cfRule>
    <cfRule type="cellIs" dxfId="386" priority="194" operator="greaterThan">
      <formula>O33</formula>
    </cfRule>
  </conditionalFormatting>
  <conditionalFormatting sqref="P34:Z34">
    <cfRule type="cellIs" dxfId="382" priority="191" operator="lessThan">
      <formula>O34</formula>
    </cfRule>
    <cfRule type="cellIs" dxfId="383" priority="192" operator="greaterThan">
      <formula>O34</formula>
    </cfRule>
  </conditionalFormatting>
  <conditionalFormatting sqref="P37:Z37">
    <cfRule type="cellIs" dxfId="379" priority="189" stopIfTrue="1" operator="lessThanOrEqual">
      <formula>#REF!</formula>
    </cfRule>
    <cfRule type="cellIs" dxfId="378" priority="190" stopIfTrue="1" operator="greaterThan">
      <formula>#REF!</formula>
    </cfRule>
  </conditionalFormatting>
  <conditionalFormatting sqref="P37:Z37">
    <cfRule type="cellIs" dxfId="375" priority="187" operator="lessThan">
      <formula>O37</formula>
    </cfRule>
    <cfRule type="cellIs" dxfId="374" priority="188" operator="greaterThan">
      <formula>O37</formula>
    </cfRule>
  </conditionalFormatting>
  <conditionalFormatting sqref="O38">
    <cfRule type="cellIs" dxfId="371" priority="185" stopIfTrue="1" operator="greaterThanOrEqual">
      <formula>#REF!</formula>
    </cfRule>
    <cfRule type="cellIs" dxfId="370" priority="186" stopIfTrue="1" operator="lessThan">
      <formula>#REF!</formula>
    </cfRule>
  </conditionalFormatting>
  <conditionalFormatting sqref="P38:Z38">
    <cfRule type="cellIs" dxfId="367" priority="183" stopIfTrue="1" operator="greaterThanOrEqual">
      <formula>#REF!</formula>
    </cfRule>
    <cfRule type="cellIs" dxfId="366" priority="184" stopIfTrue="1" operator="lessThan">
      <formula>#REF!</formula>
    </cfRule>
  </conditionalFormatting>
  <conditionalFormatting sqref="P38:Z38">
    <cfRule type="cellIs" dxfId="363" priority="181" operator="lessThan">
      <formula>O38</formula>
    </cfRule>
    <cfRule type="cellIs" dxfId="362" priority="182" operator="greaterThan">
      <formula>O38</formula>
    </cfRule>
  </conditionalFormatting>
  <conditionalFormatting sqref="O47">
    <cfRule type="cellIs" dxfId="359" priority="171" stopIfTrue="1" operator="greaterThan">
      <formula>#REF!</formula>
    </cfRule>
    <cfRule type="cellIs" dxfId="358" priority="172" stopIfTrue="1" operator="lessThanOrEqual">
      <formula>#REF!</formula>
    </cfRule>
  </conditionalFormatting>
  <conditionalFormatting sqref="O42">
    <cfRule type="cellIs" dxfId="355" priority="173" stopIfTrue="1" operator="greaterThanOrEqual">
      <formula>#REF!</formula>
    </cfRule>
    <cfRule type="cellIs" dxfId="354" priority="174" stopIfTrue="1" operator="lessThan">
      <formula>#REF!</formula>
    </cfRule>
  </conditionalFormatting>
  <conditionalFormatting sqref="O43">
    <cfRule type="cellIs" dxfId="351" priority="175" stopIfTrue="1" operator="greaterThanOrEqual">
      <formula>#REF!</formula>
    </cfRule>
    <cfRule type="cellIs" dxfId="350" priority="176" stopIfTrue="1" operator="lessThan">
      <formula>#REF!</formula>
    </cfRule>
  </conditionalFormatting>
  <conditionalFormatting sqref="O46">
    <cfRule type="cellIs" dxfId="347" priority="177" stopIfTrue="1" operator="lessThanOrEqual">
      <formula>#REF!</formula>
    </cfRule>
    <cfRule type="cellIs" dxfId="346" priority="178" stopIfTrue="1" operator="greaterThan">
      <formula>#REF!</formula>
    </cfRule>
  </conditionalFormatting>
  <conditionalFormatting sqref="O44">
    <cfRule type="cellIs" dxfId="343" priority="179" stopIfTrue="1" operator="lessThanOrEqual">
      <formula>#REF!</formula>
    </cfRule>
    <cfRule type="cellIs" dxfId="342" priority="180" stopIfTrue="1" operator="greaterThan">
      <formula>#REF!</formula>
    </cfRule>
  </conditionalFormatting>
  <conditionalFormatting sqref="O47">
    <cfRule type="cellIs" dxfId="339" priority="169" stopIfTrue="1" operator="greaterThan">
      <formula>#REF!</formula>
    </cfRule>
    <cfRule type="cellIs" dxfId="338" priority="170" stopIfTrue="1" operator="lessThanOrEqual">
      <formula>#REF!</formula>
    </cfRule>
  </conditionalFormatting>
  <conditionalFormatting sqref="P42:Z42">
    <cfRule type="cellIs" dxfId="335" priority="163" stopIfTrue="1" operator="greaterThanOrEqual">
      <formula>#REF!</formula>
    </cfRule>
    <cfRule type="cellIs" dxfId="334" priority="164" stopIfTrue="1" operator="lessThan">
      <formula>#REF!</formula>
    </cfRule>
  </conditionalFormatting>
  <conditionalFormatting sqref="P46:Z46">
    <cfRule type="cellIs" dxfId="331" priority="165" stopIfTrue="1" operator="lessThanOrEqual">
      <formula>#REF!</formula>
    </cfRule>
    <cfRule type="cellIs" dxfId="330" priority="166" stopIfTrue="1" operator="greaterThan">
      <formula>#REF!</formula>
    </cfRule>
  </conditionalFormatting>
  <conditionalFormatting sqref="P44:Z44">
    <cfRule type="cellIs" dxfId="327" priority="167" stopIfTrue="1" operator="lessThanOrEqual">
      <formula>#REF!</formula>
    </cfRule>
    <cfRule type="cellIs" dxfId="326" priority="168" stopIfTrue="1" operator="greaterThan">
      <formula>#REF!</formula>
    </cfRule>
  </conditionalFormatting>
  <conditionalFormatting sqref="P42:Z42">
    <cfRule type="cellIs" dxfId="322" priority="161" operator="lessThan">
      <formula>O42</formula>
    </cfRule>
    <cfRule type="cellIs" dxfId="323" priority="162" operator="greaterThan">
      <formula>O42</formula>
    </cfRule>
  </conditionalFormatting>
  <conditionalFormatting sqref="P43:Z43">
    <cfRule type="cellIs" dxfId="319" priority="159" stopIfTrue="1" operator="greaterThanOrEqual">
      <formula>#REF!</formula>
    </cfRule>
    <cfRule type="cellIs" dxfId="318" priority="160" stopIfTrue="1" operator="lessThan">
      <formula>#REF!</formula>
    </cfRule>
  </conditionalFormatting>
  <conditionalFormatting sqref="P43:Z43">
    <cfRule type="cellIs" dxfId="315" priority="157" operator="lessThan">
      <formula>O43</formula>
    </cfRule>
    <cfRule type="cellIs" dxfId="314" priority="158" operator="greaterThan">
      <formula>O43</formula>
    </cfRule>
  </conditionalFormatting>
  <conditionalFormatting sqref="P44:Z44">
    <cfRule type="cellIs" dxfId="310" priority="155" operator="lessThan">
      <formula>O44</formula>
    </cfRule>
    <cfRule type="cellIs" dxfId="311" priority="156" operator="greaterThan">
      <formula>O44</formula>
    </cfRule>
  </conditionalFormatting>
  <conditionalFormatting sqref="P47:Z47">
    <cfRule type="cellIs" dxfId="307" priority="153" stopIfTrue="1" operator="lessThanOrEqual">
      <formula>#REF!</formula>
    </cfRule>
    <cfRule type="cellIs" dxfId="306" priority="154" stopIfTrue="1" operator="greaterThan">
      <formula>#REF!</formula>
    </cfRule>
  </conditionalFormatting>
  <conditionalFormatting sqref="P47:Z47">
    <cfRule type="cellIs" dxfId="303" priority="151" operator="lessThan">
      <formula>O47</formula>
    </cfRule>
    <cfRule type="cellIs" dxfId="302" priority="152" operator="greaterThan">
      <formula>O47</formula>
    </cfRule>
  </conditionalFormatting>
  <conditionalFormatting sqref="O48">
    <cfRule type="cellIs" dxfId="299" priority="149" stopIfTrue="1" operator="greaterThanOrEqual">
      <formula>#REF!</formula>
    </cfRule>
    <cfRule type="cellIs" dxfId="298" priority="150" stopIfTrue="1" operator="lessThan">
      <formula>#REF!</formula>
    </cfRule>
  </conditionalFormatting>
  <conditionalFormatting sqref="P48:Z48">
    <cfRule type="cellIs" dxfId="295" priority="147" stopIfTrue="1" operator="greaterThanOrEqual">
      <formula>#REF!</formula>
    </cfRule>
    <cfRule type="cellIs" dxfId="294" priority="148" stopIfTrue="1" operator="lessThan">
      <formula>#REF!</formula>
    </cfRule>
  </conditionalFormatting>
  <conditionalFormatting sqref="P48:Z48">
    <cfRule type="cellIs" dxfId="291" priority="145" operator="lessThan">
      <formula>O48</formula>
    </cfRule>
    <cfRule type="cellIs" dxfId="290" priority="146" operator="greaterThan">
      <formula>O48</formula>
    </cfRule>
  </conditionalFormatting>
  <conditionalFormatting sqref="O59">
    <cfRule type="cellIs" dxfId="287" priority="135" stopIfTrue="1" operator="greaterThan">
      <formula>#REF!</formula>
    </cfRule>
    <cfRule type="cellIs" dxfId="286" priority="136" stopIfTrue="1" operator="lessThanOrEqual">
      <formula>#REF!</formula>
    </cfRule>
  </conditionalFormatting>
  <conditionalFormatting sqref="O54">
    <cfRule type="cellIs" dxfId="283" priority="137" stopIfTrue="1" operator="greaterThanOrEqual">
      <formula>#REF!</formula>
    </cfRule>
    <cfRule type="cellIs" dxfId="282" priority="138" stopIfTrue="1" operator="lessThan">
      <formula>#REF!</formula>
    </cfRule>
  </conditionalFormatting>
  <conditionalFormatting sqref="O55">
    <cfRule type="cellIs" dxfId="279" priority="139" stopIfTrue="1" operator="greaterThanOrEqual">
      <formula>#REF!</formula>
    </cfRule>
    <cfRule type="cellIs" dxfId="278" priority="140" stopIfTrue="1" operator="lessThan">
      <formula>#REF!</formula>
    </cfRule>
  </conditionalFormatting>
  <conditionalFormatting sqref="O58">
    <cfRule type="cellIs" dxfId="275" priority="141" stopIfTrue="1" operator="lessThanOrEqual">
      <formula>#REF!</formula>
    </cfRule>
    <cfRule type="cellIs" dxfId="274" priority="142" stopIfTrue="1" operator="greaterThan">
      <formula>#REF!</formula>
    </cfRule>
  </conditionalFormatting>
  <conditionalFormatting sqref="O56">
    <cfRule type="cellIs" dxfId="271" priority="143" stopIfTrue="1" operator="lessThanOrEqual">
      <formula>#REF!</formula>
    </cfRule>
    <cfRule type="cellIs" dxfId="270" priority="144" stopIfTrue="1" operator="greaterThan">
      <formula>#REF!</formula>
    </cfRule>
  </conditionalFormatting>
  <conditionalFormatting sqref="O59">
    <cfRule type="cellIs" dxfId="267" priority="133" stopIfTrue="1" operator="greaterThan">
      <formula>#REF!</formula>
    </cfRule>
    <cfRule type="cellIs" dxfId="266" priority="134" stopIfTrue="1" operator="lessThanOrEqual">
      <formula>#REF!</formula>
    </cfRule>
  </conditionalFormatting>
  <conditionalFormatting sqref="P54:Z54">
    <cfRule type="cellIs" dxfId="263" priority="127" stopIfTrue="1" operator="greaterThanOrEqual">
      <formula>#REF!</formula>
    </cfRule>
    <cfRule type="cellIs" dxfId="262" priority="128" stopIfTrue="1" operator="lessThan">
      <formula>#REF!</formula>
    </cfRule>
  </conditionalFormatting>
  <conditionalFormatting sqref="P58:Z58">
    <cfRule type="cellIs" dxfId="259" priority="129" stopIfTrue="1" operator="lessThanOrEqual">
      <formula>#REF!</formula>
    </cfRule>
    <cfRule type="cellIs" dxfId="258" priority="130" stopIfTrue="1" operator="greaterThan">
      <formula>#REF!</formula>
    </cfRule>
  </conditionalFormatting>
  <conditionalFormatting sqref="P56:Z56">
    <cfRule type="cellIs" dxfId="255" priority="131" stopIfTrue="1" operator="lessThanOrEqual">
      <formula>#REF!</formula>
    </cfRule>
    <cfRule type="cellIs" dxfId="254" priority="132" stopIfTrue="1" operator="greaterThan">
      <formula>#REF!</formula>
    </cfRule>
  </conditionalFormatting>
  <conditionalFormatting sqref="P54:Z54">
    <cfRule type="cellIs" dxfId="250" priority="125" operator="lessThan">
      <formula>O54</formula>
    </cfRule>
    <cfRule type="cellIs" dxfId="251" priority="126" operator="greaterThan">
      <formula>O54</formula>
    </cfRule>
  </conditionalFormatting>
  <conditionalFormatting sqref="P55:Z55">
    <cfRule type="cellIs" dxfId="247" priority="123" stopIfTrue="1" operator="greaterThanOrEqual">
      <formula>#REF!</formula>
    </cfRule>
    <cfRule type="cellIs" dxfId="246" priority="124" stopIfTrue="1" operator="lessThan">
      <formula>#REF!</formula>
    </cfRule>
  </conditionalFormatting>
  <conditionalFormatting sqref="P55:Z55">
    <cfRule type="cellIs" dxfId="243" priority="121" operator="lessThan">
      <formula>O55</formula>
    </cfRule>
    <cfRule type="cellIs" dxfId="242" priority="122" operator="greaterThan">
      <formula>O55</formula>
    </cfRule>
  </conditionalFormatting>
  <conditionalFormatting sqref="P56:Z56">
    <cfRule type="cellIs" dxfId="238" priority="119" operator="lessThan">
      <formula>O56</formula>
    </cfRule>
    <cfRule type="cellIs" dxfId="239" priority="120" operator="greaterThan">
      <formula>O56</formula>
    </cfRule>
  </conditionalFormatting>
  <conditionalFormatting sqref="P59:Z59">
    <cfRule type="cellIs" dxfId="235" priority="117" stopIfTrue="1" operator="lessThanOrEqual">
      <formula>#REF!</formula>
    </cfRule>
    <cfRule type="cellIs" dxfId="234" priority="118" stopIfTrue="1" operator="greaterThan">
      <formula>#REF!</formula>
    </cfRule>
  </conditionalFormatting>
  <conditionalFormatting sqref="P59:Z59">
    <cfRule type="cellIs" dxfId="231" priority="115" operator="lessThan">
      <formula>O59</formula>
    </cfRule>
    <cfRule type="cellIs" dxfId="230" priority="116" operator="greaterThan">
      <formula>O59</formula>
    </cfRule>
  </conditionalFormatting>
  <conditionalFormatting sqref="O60">
    <cfRule type="cellIs" dxfId="227" priority="113" stopIfTrue="1" operator="greaterThanOrEqual">
      <formula>#REF!</formula>
    </cfRule>
    <cfRule type="cellIs" dxfId="226" priority="114" stopIfTrue="1" operator="lessThan">
      <formula>#REF!</formula>
    </cfRule>
  </conditionalFormatting>
  <conditionalFormatting sqref="P60:Z60">
    <cfRule type="cellIs" dxfId="223" priority="111" stopIfTrue="1" operator="greaterThanOrEqual">
      <formula>#REF!</formula>
    </cfRule>
    <cfRule type="cellIs" dxfId="222" priority="112" stopIfTrue="1" operator="lessThan">
      <formula>#REF!</formula>
    </cfRule>
  </conditionalFormatting>
  <conditionalFormatting sqref="P60:Z60">
    <cfRule type="cellIs" dxfId="219" priority="109" operator="lessThan">
      <formula>O60</formula>
    </cfRule>
    <cfRule type="cellIs" dxfId="218" priority="110" operator="greaterThan">
      <formula>O60</formula>
    </cfRule>
  </conditionalFormatting>
  <conditionalFormatting sqref="O69">
    <cfRule type="cellIs" dxfId="215" priority="99" stopIfTrue="1" operator="greaterThan">
      <formula>#REF!</formula>
    </cfRule>
    <cfRule type="cellIs" dxfId="214" priority="100" stopIfTrue="1" operator="lessThanOrEqual">
      <formula>#REF!</formula>
    </cfRule>
  </conditionalFormatting>
  <conditionalFormatting sqref="O64">
    <cfRule type="cellIs" dxfId="211" priority="101" stopIfTrue="1" operator="greaterThanOrEqual">
      <formula>#REF!</formula>
    </cfRule>
    <cfRule type="cellIs" dxfId="210" priority="102" stopIfTrue="1" operator="lessThan">
      <formula>#REF!</formula>
    </cfRule>
  </conditionalFormatting>
  <conditionalFormatting sqref="O65">
    <cfRule type="cellIs" dxfId="207" priority="103" stopIfTrue="1" operator="greaterThanOrEqual">
      <formula>#REF!</formula>
    </cfRule>
    <cfRule type="cellIs" dxfId="206" priority="104" stopIfTrue="1" operator="lessThan">
      <formula>#REF!</formula>
    </cfRule>
  </conditionalFormatting>
  <conditionalFormatting sqref="O68">
    <cfRule type="cellIs" dxfId="203" priority="105" stopIfTrue="1" operator="lessThanOrEqual">
      <formula>#REF!</formula>
    </cfRule>
    <cfRule type="cellIs" dxfId="202" priority="106" stopIfTrue="1" operator="greaterThan">
      <formula>#REF!</formula>
    </cfRule>
  </conditionalFormatting>
  <conditionalFormatting sqref="O66">
    <cfRule type="cellIs" dxfId="199" priority="107" stopIfTrue="1" operator="lessThanOrEqual">
      <formula>#REF!</formula>
    </cfRule>
    <cfRule type="cellIs" dxfId="198" priority="108" stopIfTrue="1" operator="greaterThan">
      <formula>#REF!</formula>
    </cfRule>
  </conditionalFormatting>
  <conditionalFormatting sqref="O69">
    <cfRule type="cellIs" dxfId="195" priority="97" stopIfTrue="1" operator="greaterThan">
      <formula>#REF!</formula>
    </cfRule>
    <cfRule type="cellIs" dxfId="194" priority="98" stopIfTrue="1" operator="lessThanOrEqual">
      <formula>#REF!</formula>
    </cfRule>
  </conditionalFormatting>
  <conditionalFormatting sqref="P64:Z64">
    <cfRule type="cellIs" dxfId="191" priority="91" stopIfTrue="1" operator="greaterThanOrEqual">
      <formula>#REF!</formula>
    </cfRule>
    <cfRule type="cellIs" dxfId="190" priority="92" stopIfTrue="1" operator="lessThan">
      <formula>#REF!</formula>
    </cfRule>
  </conditionalFormatting>
  <conditionalFormatting sqref="P68:Z68">
    <cfRule type="cellIs" dxfId="187" priority="93" stopIfTrue="1" operator="lessThanOrEqual">
      <formula>#REF!</formula>
    </cfRule>
    <cfRule type="cellIs" dxfId="186" priority="94" stopIfTrue="1" operator="greaterThan">
      <formula>#REF!</formula>
    </cfRule>
  </conditionalFormatting>
  <conditionalFormatting sqref="P66:Z66">
    <cfRule type="cellIs" dxfId="183" priority="95" stopIfTrue="1" operator="lessThanOrEqual">
      <formula>#REF!</formula>
    </cfRule>
    <cfRule type="cellIs" dxfId="182" priority="96" stopIfTrue="1" operator="greaterThan">
      <formula>#REF!</formula>
    </cfRule>
  </conditionalFormatting>
  <conditionalFormatting sqref="P64:Z64">
    <cfRule type="cellIs" dxfId="178" priority="89" operator="lessThan">
      <formula>O64</formula>
    </cfRule>
    <cfRule type="cellIs" dxfId="179" priority="90" operator="greaterThan">
      <formula>O64</formula>
    </cfRule>
  </conditionalFormatting>
  <conditionalFormatting sqref="P65:Z65">
    <cfRule type="cellIs" dxfId="175" priority="87" stopIfTrue="1" operator="greaterThanOrEqual">
      <formula>#REF!</formula>
    </cfRule>
    <cfRule type="cellIs" dxfId="174" priority="88" stopIfTrue="1" operator="lessThan">
      <formula>#REF!</formula>
    </cfRule>
  </conditionalFormatting>
  <conditionalFormatting sqref="P65:Z65">
    <cfRule type="cellIs" dxfId="171" priority="85" operator="lessThan">
      <formula>O65</formula>
    </cfRule>
    <cfRule type="cellIs" dxfId="170" priority="86" operator="greaterThan">
      <formula>O65</formula>
    </cfRule>
  </conditionalFormatting>
  <conditionalFormatting sqref="P66:Z66">
    <cfRule type="cellIs" dxfId="166" priority="83" operator="lessThan">
      <formula>O66</formula>
    </cfRule>
    <cfRule type="cellIs" dxfId="167" priority="84" operator="greaterThan">
      <formula>O66</formula>
    </cfRule>
  </conditionalFormatting>
  <conditionalFormatting sqref="P69:Z69">
    <cfRule type="cellIs" dxfId="163" priority="81" stopIfTrue="1" operator="lessThanOrEqual">
      <formula>#REF!</formula>
    </cfRule>
    <cfRule type="cellIs" dxfId="162" priority="82" stopIfTrue="1" operator="greaterThan">
      <formula>#REF!</formula>
    </cfRule>
  </conditionalFormatting>
  <conditionalFormatting sqref="P69:Z69">
    <cfRule type="cellIs" dxfId="159" priority="79" operator="lessThan">
      <formula>O69</formula>
    </cfRule>
    <cfRule type="cellIs" dxfId="158" priority="80" operator="greaterThan">
      <formula>O69</formula>
    </cfRule>
  </conditionalFormatting>
  <conditionalFormatting sqref="O70">
    <cfRule type="cellIs" dxfId="155" priority="77" stopIfTrue="1" operator="greaterThanOrEqual">
      <formula>#REF!</formula>
    </cfRule>
    <cfRule type="cellIs" dxfId="154" priority="78" stopIfTrue="1" operator="lessThan">
      <formula>#REF!</formula>
    </cfRule>
  </conditionalFormatting>
  <conditionalFormatting sqref="P70:Z70">
    <cfRule type="cellIs" dxfId="151" priority="75" stopIfTrue="1" operator="greaterThanOrEqual">
      <formula>#REF!</formula>
    </cfRule>
    <cfRule type="cellIs" dxfId="150" priority="76" stopIfTrue="1" operator="lessThan">
      <formula>#REF!</formula>
    </cfRule>
  </conditionalFormatting>
  <conditionalFormatting sqref="P70:Z70">
    <cfRule type="cellIs" dxfId="147" priority="73" operator="lessThan">
      <formula>O70</formula>
    </cfRule>
    <cfRule type="cellIs" dxfId="146" priority="74" operator="greaterThan">
      <formula>O70</formula>
    </cfRule>
  </conditionalFormatting>
  <conditionalFormatting sqref="O19">
    <cfRule type="cellIs" dxfId="143" priority="63" stopIfTrue="1" operator="greaterThan">
      <formula>#REF!</formula>
    </cfRule>
    <cfRule type="cellIs" dxfId="142" priority="64" stopIfTrue="1" operator="lessThanOrEqual">
      <formula>#REF!</formula>
    </cfRule>
  </conditionalFormatting>
  <conditionalFormatting sqref="O14">
    <cfRule type="cellIs" dxfId="139" priority="65" stopIfTrue="1" operator="greaterThanOrEqual">
      <formula>#REF!</formula>
    </cfRule>
    <cfRule type="cellIs" dxfId="138" priority="66" stopIfTrue="1" operator="lessThan">
      <formula>#REF!</formula>
    </cfRule>
  </conditionalFormatting>
  <conditionalFormatting sqref="O15">
    <cfRule type="cellIs" dxfId="135" priority="67" stopIfTrue="1" operator="greaterThanOrEqual">
      <formula>#REF!</formula>
    </cfRule>
    <cfRule type="cellIs" dxfId="134" priority="68" stopIfTrue="1" operator="lessThan">
      <formula>#REF!</formula>
    </cfRule>
  </conditionalFormatting>
  <conditionalFormatting sqref="O18">
    <cfRule type="cellIs" dxfId="131" priority="69" stopIfTrue="1" operator="lessThanOrEqual">
      <formula>#REF!</formula>
    </cfRule>
    <cfRule type="cellIs" dxfId="130" priority="70" stopIfTrue="1" operator="greaterThan">
      <formula>#REF!</formula>
    </cfRule>
  </conditionalFormatting>
  <conditionalFormatting sqref="O16">
    <cfRule type="cellIs" dxfId="127" priority="71" stopIfTrue="1" operator="lessThanOrEqual">
      <formula>#REF!</formula>
    </cfRule>
    <cfRule type="cellIs" dxfId="126" priority="72" stopIfTrue="1" operator="greaterThan">
      <formula>#REF!</formula>
    </cfRule>
  </conditionalFormatting>
  <conditionalFormatting sqref="O19">
    <cfRule type="cellIs" dxfId="123" priority="61" stopIfTrue="1" operator="greaterThan">
      <formula>#REF!</formula>
    </cfRule>
    <cfRule type="cellIs" dxfId="122" priority="62" stopIfTrue="1" operator="lessThanOrEqual">
      <formula>#REF!</formula>
    </cfRule>
  </conditionalFormatting>
  <conditionalFormatting sqref="P14:Z14">
    <cfRule type="cellIs" dxfId="119" priority="55" stopIfTrue="1" operator="greaterThanOrEqual">
      <formula>#REF!</formula>
    </cfRule>
    <cfRule type="cellIs" dxfId="118" priority="56" stopIfTrue="1" operator="lessThan">
      <formula>#REF!</formula>
    </cfRule>
  </conditionalFormatting>
  <conditionalFormatting sqref="P18:Z18">
    <cfRule type="cellIs" dxfId="115" priority="57" stopIfTrue="1" operator="lessThanOrEqual">
      <formula>#REF!</formula>
    </cfRule>
    <cfRule type="cellIs" dxfId="114" priority="58" stopIfTrue="1" operator="greaterThan">
      <formula>#REF!</formula>
    </cfRule>
  </conditionalFormatting>
  <conditionalFormatting sqref="P16:Z16">
    <cfRule type="cellIs" dxfId="111" priority="59" stopIfTrue="1" operator="lessThanOrEqual">
      <formula>#REF!</formula>
    </cfRule>
    <cfRule type="cellIs" dxfId="110" priority="60" stopIfTrue="1" operator="greaterThan">
      <formula>#REF!</formula>
    </cfRule>
  </conditionalFormatting>
  <conditionalFormatting sqref="P14:Z14">
    <cfRule type="cellIs" dxfId="106" priority="53" operator="lessThan">
      <formula>O14</formula>
    </cfRule>
    <cfRule type="cellIs" dxfId="107" priority="54" operator="greaterThan">
      <formula>O14</formula>
    </cfRule>
  </conditionalFormatting>
  <conditionalFormatting sqref="P15:Z15">
    <cfRule type="cellIs" dxfId="103" priority="51" stopIfTrue="1" operator="greaterThanOrEqual">
      <formula>#REF!</formula>
    </cfRule>
    <cfRule type="cellIs" dxfId="102" priority="52" stopIfTrue="1" operator="lessThan">
      <formula>#REF!</formula>
    </cfRule>
  </conditionalFormatting>
  <conditionalFormatting sqref="P15:Z15">
    <cfRule type="cellIs" dxfId="99" priority="49" operator="lessThan">
      <formula>O15</formula>
    </cfRule>
    <cfRule type="cellIs" dxfId="98" priority="50" operator="greaterThan">
      <formula>O15</formula>
    </cfRule>
  </conditionalFormatting>
  <conditionalFormatting sqref="P16:Z16">
    <cfRule type="cellIs" dxfId="94" priority="47" operator="lessThan">
      <formula>O16</formula>
    </cfRule>
    <cfRule type="cellIs" dxfId="95" priority="48" operator="greaterThan">
      <formula>O16</formula>
    </cfRule>
  </conditionalFormatting>
  <conditionalFormatting sqref="P19:Z19">
    <cfRule type="cellIs" dxfId="91" priority="45" stopIfTrue="1" operator="lessThanOrEqual">
      <formula>#REF!</formula>
    </cfRule>
    <cfRule type="cellIs" dxfId="90" priority="46" stopIfTrue="1" operator="greaterThan">
      <formula>#REF!</formula>
    </cfRule>
  </conditionalFormatting>
  <conditionalFormatting sqref="P19:Z19">
    <cfRule type="cellIs" dxfId="87" priority="43" operator="lessThan">
      <formula>O19</formula>
    </cfRule>
    <cfRule type="cellIs" dxfId="86" priority="44" operator="greaterThan">
      <formula>O19</formula>
    </cfRule>
  </conditionalFormatting>
  <conditionalFormatting sqref="O20">
    <cfRule type="cellIs" dxfId="83" priority="41" stopIfTrue="1" operator="greaterThanOrEqual">
      <formula>#REF!</formula>
    </cfRule>
    <cfRule type="cellIs" dxfId="82" priority="42" stopIfTrue="1" operator="lessThan">
      <formula>#REF!</formula>
    </cfRule>
  </conditionalFormatting>
  <conditionalFormatting sqref="P20:Z20">
    <cfRule type="cellIs" dxfId="79" priority="39" stopIfTrue="1" operator="greaterThanOrEqual">
      <formula>#REF!</formula>
    </cfRule>
    <cfRule type="cellIs" dxfId="78" priority="40" stopIfTrue="1" operator="lessThan">
      <formula>#REF!</formula>
    </cfRule>
  </conditionalFormatting>
  <conditionalFormatting sqref="P20:Z20">
    <cfRule type="cellIs" dxfId="75" priority="37" operator="lessThan">
      <formula>O20</formula>
    </cfRule>
    <cfRule type="cellIs" dxfId="74" priority="38" operator="greaterThan">
      <formula>O20</formula>
    </cfRule>
  </conditionalFormatting>
  <conditionalFormatting sqref="O9">
    <cfRule type="cellIs" dxfId="71" priority="27" stopIfTrue="1" operator="greaterThan">
      <formula>#REF!</formula>
    </cfRule>
    <cfRule type="cellIs" dxfId="70" priority="28" stopIfTrue="1" operator="lessThanOrEqual">
      <formula>#REF!</formula>
    </cfRule>
  </conditionalFormatting>
  <conditionalFormatting sqref="O4">
    <cfRule type="cellIs" dxfId="67" priority="29" stopIfTrue="1" operator="greaterThanOrEqual">
      <formula>#REF!</formula>
    </cfRule>
    <cfRule type="cellIs" dxfId="66" priority="30" stopIfTrue="1" operator="lessThan">
      <formula>#REF!</formula>
    </cfRule>
  </conditionalFormatting>
  <conditionalFormatting sqref="O5">
    <cfRule type="cellIs" dxfId="63" priority="31" stopIfTrue="1" operator="greaterThanOrEqual">
      <formula>#REF!</formula>
    </cfRule>
    <cfRule type="cellIs" dxfId="62" priority="32" stopIfTrue="1" operator="lessThan">
      <formula>#REF!</formula>
    </cfRule>
  </conditionalFormatting>
  <conditionalFormatting sqref="O8">
    <cfRule type="cellIs" dxfId="59" priority="33" stopIfTrue="1" operator="lessThanOrEqual">
      <formula>#REF!</formula>
    </cfRule>
    <cfRule type="cellIs" dxfId="58" priority="34" stopIfTrue="1" operator="greaterThan">
      <formula>#REF!</formula>
    </cfRule>
  </conditionalFormatting>
  <conditionalFormatting sqref="O6">
    <cfRule type="cellIs" dxfId="55" priority="35" stopIfTrue="1" operator="lessThanOrEqual">
      <formula>#REF!</formula>
    </cfRule>
    <cfRule type="cellIs" dxfId="54" priority="36" stopIfTrue="1" operator="greaterThan">
      <formula>#REF!</formula>
    </cfRule>
  </conditionalFormatting>
  <conditionalFormatting sqref="O9">
    <cfRule type="cellIs" dxfId="51" priority="25" stopIfTrue="1" operator="greaterThan">
      <formula>#REF!</formula>
    </cfRule>
    <cfRule type="cellIs" dxfId="50" priority="26" stopIfTrue="1" operator="lessThanOrEqual">
      <formula>#REF!</formula>
    </cfRule>
  </conditionalFormatting>
  <conditionalFormatting sqref="P4:Z4">
    <cfRule type="cellIs" dxfId="47" priority="19" stopIfTrue="1" operator="greaterThanOrEqual">
      <formula>#REF!</formula>
    </cfRule>
    <cfRule type="cellIs" dxfId="46" priority="20" stopIfTrue="1" operator="lessThan">
      <formula>#REF!</formula>
    </cfRule>
  </conditionalFormatting>
  <conditionalFormatting sqref="P8:Z8">
    <cfRule type="cellIs" dxfId="43" priority="21" stopIfTrue="1" operator="lessThanOrEqual">
      <formula>#REF!</formula>
    </cfRule>
    <cfRule type="cellIs" dxfId="42" priority="22" stopIfTrue="1" operator="greaterThan">
      <formula>#REF!</formula>
    </cfRule>
  </conditionalFormatting>
  <conditionalFormatting sqref="P6:Z6">
    <cfRule type="cellIs" dxfId="39" priority="23" stopIfTrue="1" operator="lessThanOrEqual">
      <formula>#REF!</formula>
    </cfRule>
    <cfRule type="cellIs" dxfId="38" priority="24" stopIfTrue="1" operator="greaterThan">
      <formula>#REF!</formula>
    </cfRule>
  </conditionalFormatting>
  <conditionalFormatting sqref="P4:Z4">
    <cfRule type="cellIs" dxfId="34" priority="17" operator="lessThan">
      <formula>O4</formula>
    </cfRule>
    <cfRule type="cellIs" dxfId="35" priority="18" operator="greaterThan">
      <formula>O4</formula>
    </cfRule>
  </conditionalFormatting>
  <conditionalFormatting sqref="P5:Z5">
    <cfRule type="cellIs" dxfId="31" priority="15" stopIfTrue="1" operator="greaterThanOrEqual">
      <formula>#REF!</formula>
    </cfRule>
    <cfRule type="cellIs" dxfId="30" priority="16" stopIfTrue="1" operator="lessThan">
      <formula>#REF!</formula>
    </cfRule>
  </conditionalFormatting>
  <conditionalFormatting sqref="P5:Z5">
    <cfRule type="cellIs" dxfId="27" priority="13" operator="lessThan">
      <formula>O5</formula>
    </cfRule>
    <cfRule type="cellIs" dxfId="26" priority="14" operator="greaterThan">
      <formula>O5</formula>
    </cfRule>
  </conditionalFormatting>
  <conditionalFormatting sqref="P6:Z6">
    <cfRule type="cellIs" dxfId="22" priority="11" operator="lessThan">
      <formula>O6</formula>
    </cfRule>
    <cfRule type="cellIs" dxfId="23" priority="12" operator="greaterThan">
      <formula>O6</formula>
    </cfRule>
  </conditionalFormatting>
  <conditionalFormatting sqref="P9:Z9">
    <cfRule type="cellIs" dxfId="19" priority="9" stopIfTrue="1" operator="lessThanOrEqual">
      <formula>#REF!</formula>
    </cfRule>
    <cfRule type="cellIs" dxfId="18" priority="10" stopIfTrue="1" operator="greaterThan">
      <formula>#REF!</formula>
    </cfRule>
  </conditionalFormatting>
  <conditionalFormatting sqref="P9:Z9">
    <cfRule type="cellIs" dxfId="15" priority="7" operator="lessThan">
      <formula>O9</formula>
    </cfRule>
    <cfRule type="cellIs" dxfId="14" priority="8" operator="greaterThan">
      <formula>O9</formula>
    </cfRule>
  </conditionalFormatting>
  <conditionalFormatting sqref="O10">
    <cfRule type="cellIs" dxfId="11" priority="5" stopIfTrue="1" operator="greaterThanOrEqual">
      <formula>#REF!</formula>
    </cfRule>
    <cfRule type="cellIs" dxfId="10" priority="6" stopIfTrue="1" operator="lessThan">
      <formula>#REF!</formula>
    </cfRule>
  </conditionalFormatting>
  <conditionalFormatting sqref="P10:Z10">
    <cfRule type="cellIs" dxfId="7" priority="3" stopIfTrue="1" operator="greaterThanOrEqual">
      <formula>#REF!</formula>
    </cfRule>
    <cfRule type="cellIs" dxfId="6" priority="4" stopIfTrue="1" operator="lessThan">
      <formula>#REF!</formula>
    </cfRule>
  </conditionalFormatting>
  <conditionalFormatting sqref="P10:Z10">
    <cfRule type="cellIs" dxfId="3" priority="1" operator="lessThan">
      <formula>O10</formula>
    </cfRule>
    <cfRule type="cellIs" dxfId="2" priority="2" operator="greaterThan">
      <formula>O10</formula>
    </cfRule>
  </conditionalFormatting>
  <pageMargins left="0" right="0" top="7.874015748031496E-2" bottom="0.47244094488188981" header="0" footer="0"/>
  <pageSetup paperSize="9" scale="46" fitToHeight="5" orientation="landscape" r:id="rId1"/>
  <headerFooter alignWithMargins="0">
    <oddFooter>&amp;L&amp;F   &amp;A&amp;R&amp;D   &amp;T
&amp;P de &amp;N</oddFooter>
  </headerFooter>
  <rowBreaks count="3" manualBreakCount="3">
    <brk id="62" max="51" man="1"/>
    <brk id="128" max="51" man="1"/>
    <brk id="188" max="5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/>
  </sheetViews>
  <sheetFormatPr baseColWidth="10" defaultRowHeight="12.75" x14ac:dyDescent="0.2"/>
  <cols>
    <col min="1" max="1" width="2.7109375" style="54" bestFit="1" customWidth="1"/>
    <col min="2" max="2" width="26.7109375" style="54" bestFit="1" customWidth="1"/>
    <col min="3" max="6" width="11.42578125" style="52"/>
    <col min="7" max="7" width="11.42578125" style="55"/>
    <col min="8" max="8" width="11.42578125" style="52"/>
    <col min="9" max="9" width="11.42578125" style="56"/>
    <col min="10" max="16384" width="11.42578125" style="52"/>
  </cols>
  <sheetData>
    <row r="1" spans="1:12" x14ac:dyDescent="0.2">
      <c r="C1" s="114" t="s">
        <v>129</v>
      </c>
      <c r="D1" s="114"/>
      <c r="E1" s="114"/>
      <c r="F1" s="114"/>
      <c r="G1" s="114"/>
      <c r="H1" s="115" t="s">
        <v>130</v>
      </c>
      <c r="I1" s="115"/>
    </row>
    <row r="2" spans="1:12" s="50" customFormat="1" x14ac:dyDescent="0.2">
      <c r="A2" s="57" t="s">
        <v>127</v>
      </c>
      <c r="B2" s="48"/>
      <c r="C2" s="91" t="s">
        <v>40</v>
      </c>
      <c r="D2" s="91" t="s">
        <v>41</v>
      </c>
      <c r="E2" s="91" t="s">
        <v>42</v>
      </c>
      <c r="F2" s="91" t="s">
        <v>43</v>
      </c>
      <c r="G2" s="92" t="s">
        <v>44</v>
      </c>
      <c r="H2" s="93" t="s">
        <v>45</v>
      </c>
      <c r="I2" s="93" t="s">
        <v>46</v>
      </c>
      <c r="J2" s="49"/>
    </row>
    <row r="3" spans="1:12" ht="14.25" customHeight="1" x14ac:dyDescent="0.2">
      <c r="A3" s="51" t="s">
        <v>7</v>
      </c>
      <c r="B3" s="51" t="s">
        <v>64</v>
      </c>
      <c r="C3" s="98"/>
      <c r="D3" s="94"/>
      <c r="E3" s="94"/>
      <c r="F3" s="94"/>
      <c r="G3" s="99">
        <f>IFERROR(+F3/D3,0)</f>
        <v>0</v>
      </c>
      <c r="H3" s="102"/>
      <c r="I3" s="96"/>
      <c r="J3" s="82"/>
      <c r="K3" s="82"/>
      <c r="L3" s="82"/>
    </row>
    <row r="4" spans="1:12" ht="14.25" customHeight="1" x14ac:dyDescent="0.2">
      <c r="A4" s="51" t="s">
        <v>8</v>
      </c>
      <c r="B4" s="51" t="s">
        <v>65</v>
      </c>
      <c r="C4" s="101"/>
      <c r="D4" s="94"/>
      <c r="E4" s="94"/>
      <c r="F4" s="94"/>
      <c r="G4" s="99">
        <f t="shared" ref="G4:G27" si="0">IFERROR(+F4/D4,0)</f>
        <v>0</v>
      </c>
      <c r="H4" s="102"/>
      <c r="I4" s="96"/>
      <c r="J4" s="82"/>
      <c r="K4" s="82"/>
      <c r="L4" s="82"/>
    </row>
    <row r="5" spans="1:12" ht="14.25" customHeight="1" x14ac:dyDescent="0.2">
      <c r="A5" s="51" t="s">
        <v>9</v>
      </c>
      <c r="B5" s="51" t="s">
        <v>66</v>
      </c>
      <c r="C5" s="98"/>
      <c r="D5" s="94"/>
      <c r="E5" s="94"/>
      <c r="F5" s="94"/>
      <c r="G5" s="99">
        <f t="shared" si="0"/>
        <v>0</v>
      </c>
      <c r="H5" s="100"/>
      <c r="I5" s="96"/>
      <c r="J5" s="82"/>
      <c r="K5" s="82"/>
      <c r="L5" s="82"/>
    </row>
    <row r="6" spans="1:12" ht="14.25" customHeight="1" x14ac:dyDescent="0.2">
      <c r="A6" s="51" t="s">
        <v>67</v>
      </c>
      <c r="B6" s="51" t="s">
        <v>94</v>
      </c>
      <c r="C6" s="101"/>
      <c r="D6" s="94"/>
      <c r="E6" s="94"/>
      <c r="F6" s="94"/>
      <c r="G6" s="99">
        <f t="shared" si="0"/>
        <v>0</v>
      </c>
      <c r="H6" s="102"/>
      <c r="I6" s="96"/>
      <c r="J6" s="82"/>
      <c r="K6" s="82"/>
      <c r="L6" s="82"/>
    </row>
    <row r="7" spans="1:12" ht="14.25" customHeight="1" x14ac:dyDescent="0.2">
      <c r="A7" s="51" t="s">
        <v>10</v>
      </c>
      <c r="B7" s="51" t="s">
        <v>95</v>
      </c>
      <c r="C7" s="101"/>
      <c r="D7" s="94"/>
      <c r="E7" s="94"/>
      <c r="F7" s="94"/>
      <c r="G7" s="99">
        <f t="shared" si="0"/>
        <v>0</v>
      </c>
      <c r="H7" s="102"/>
      <c r="I7" s="96"/>
      <c r="J7" s="82"/>
      <c r="K7" s="82"/>
      <c r="L7" s="82"/>
    </row>
    <row r="8" spans="1:12" ht="14.25" customHeight="1" x14ac:dyDescent="0.2">
      <c r="A8" s="51" t="s">
        <v>11</v>
      </c>
      <c r="B8" s="51" t="s">
        <v>68</v>
      </c>
      <c r="C8" s="101"/>
      <c r="D8" s="94"/>
      <c r="E8" s="94"/>
      <c r="F8" s="94"/>
      <c r="G8" s="99">
        <f t="shared" si="0"/>
        <v>0</v>
      </c>
      <c r="H8" s="102"/>
      <c r="I8" s="96"/>
      <c r="J8" s="82"/>
      <c r="K8" s="82"/>
      <c r="L8" s="82"/>
    </row>
    <row r="9" spans="1:12" ht="14.25" customHeight="1" x14ac:dyDescent="0.2">
      <c r="A9" s="51" t="s">
        <v>12</v>
      </c>
      <c r="B9" s="51" t="s">
        <v>69</v>
      </c>
      <c r="C9" s="101"/>
      <c r="D9" s="94"/>
      <c r="E9" s="94"/>
      <c r="F9" s="94"/>
      <c r="G9" s="99">
        <f t="shared" si="0"/>
        <v>0</v>
      </c>
      <c r="H9" s="102"/>
      <c r="I9" s="96"/>
      <c r="J9" s="82"/>
      <c r="K9" s="82"/>
      <c r="L9" s="82"/>
    </row>
    <row r="10" spans="1:12" ht="14.25" customHeight="1" x14ac:dyDescent="0.2">
      <c r="A10" s="51" t="s">
        <v>13</v>
      </c>
      <c r="B10" s="51" t="s">
        <v>70</v>
      </c>
      <c r="C10" s="101"/>
      <c r="D10" s="94"/>
      <c r="E10" s="94"/>
      <c r="F10" s="94"/>
      <c r="G10" s="99">
        <f t="shared" si="0"/>
        <v>0</v>
      </c>
      <c r="H10" s="102"/>
      <c r="I10" s="96"/>
      <c r="J10" s="82"/>
      <c r="K10" s="82"/>
      <c r="L10" s="82"/>
    </row>
    <row r="11" spans="1:12" ht="14.25" customHeight="1" x14ac:dyDescent="0.2">
      <c r="A11" s="51" t="s">
        <v>14</v>
      </c>
      <c r="B11" s="51" t="s">
        <v>71</v>
      </c>
      <c r="C11" s="101"/>
      <c r="D11" s="94"/>
      <c r="E11" s="94"/>
      <c r="F11" s="94"/>
      <c r="G11" s="99">
        <f t="shared" si="0"/>
        <v>0</v>
      </c>
      <c r="H11" s="102"/>
      <c r="I11" s="96"/>
      <c r="J11" s="82"/>
      <c r="K11" s="82"/>
      <c r="L11" s="82"/>
    </row>
    <row r="12" spans="1:12" ht="14.25" customHeight="1" x14ac:dyDescent="0.2">
      <c r="A12" s="51" t="s">
        <v>15</v>
      </c>
      <c r="B12" s="51" t="s">
        <v>72</v>
      </c>
      <c r="C12" s="101"/>
      <c r="D12" s="94"/>
      <c r="E12" s="94"/>
      <c r="F12" s="94"/>
      <c r="G12" s="99">
        <f t="shared" si="0"/>
        <v>0</v>
      </c>
      <c r="H12" s="102"/>
      <c r="I12" s="96"/>
      <c r="J12" s="82"/>
      <c r="K12" s="82"/>
      <c r="L12" s="82"/>
    </row>
    <row r="13" spans="1:12" ht="14.25" customHeight="1" x14ac:dyDescent="0.2">
      <c r="A13" s="51" t="s">
        <v>16</v>
      </c>
      <c r="B13" s="51" t="s">
        <v>73</v>
      </c>
      <c r="C13" s="101"/>
      <c r="D13" s="94"/>
      <c r="E13" s="94"/>
      <c r="F13" s="94"/>
      <c r="G13" s="99">
        <f t="shared" si="0"/>
        <v>0</v>
      </c>
      <c r="H13" s="102"/>
      <c r="I13" s="96"/>
      <c r="J13" s="82"/>
      <c r="K13" s="82"/>
      <c r="L13" s="82"/>
    </row>
    <row r="14" spans="1:12" ht="14.25" customHeight="1" x14ac:dyDescent="0.2">
      <c r="A14" s="51" t="s">
        <v>17</v>
      </c>
      <c r="B14" s="51" t="s">
        <v>74</v>
      </c>
      <c r="C14" s="101"/>
      <c r="D14" s="94"/>
      <c r="E14" s="94"/>
      <c r="F14" s="94"/>
      <c r="G14" s="99">
        <f t="shared" si="0"/>
        <v>0</v>
      </c>
      <c r="H14" s="102"/>
      <c r="I14" s="96"/>
      <c r="J14" s="82"/>
      <c r="K14" s="82"/>
      <c r="L14" s="82"/>
    </row>
    <row r="15" spans="1:12" ht="14.25" customHeight="1" x14ac:dyDescent="0.2">
      <c r="A15" s="51" t="s">
        <v>18</v>
      </c>
      <c r="B15" s="51" t="s">
        <v>75</v>
      </c>
      <c r="C15" s="101"/>
      <c r="D15" s="94"/>
      <c r="E15" s="94"/>
      <c r="F15" s="94"/>
      <c r="G15" s="99">
        <f t="shared" si="0"/>
        <v>0</v>
      </c>
      <c r="H15" s="102"/>
      <c r="I15" s="96"/>
      <c r="J15" s="82"/>
      <c r="K15" s="82"/>
      <c r="L15" s="82"/>
    </row>
    <row r="16" spans="1:12" ht="14.25" customHeight="1" x14ac:dyDescent="0.2">
      <c r="A16" s="51" t="s">
        <v>19</v>
      </c>
      <c r="B16" s="51" t="s">
        <v>76</v>
      </c>
      <c r="C16" s="101"/>
      <c r="D16" s="94"/>
      <c r="E16" s="94"/>
      <c r="F16" s="94"/>
      <c r="G16" s="99">
        <f t="shared" si="0"/>
        <v>0</v>
      </c>
      <c r="H16" s="102"/>
      <c r="I16" s="96"/>
      <c r="J16" s="82"/>
      <c r="K16" s="82"/>
      <c r="L16" s="82"/>
    </row>
    <row r="17" spans="1:12" ht="14.25" customHeight="1" x14ac:dyDescent="0.2">
      <c r="A17" s="51" t="s">
        <v>20</v>
      </c>
      <c r="B17" s="51" t="s">
        <v>77</v>
      </c>
      <c r="C17" s="101"/>
      <c r="D17" s="94"/>
      <c r="E17" s="94"/>
      <c r="F17" s="94"/>
      <c r="G17" s="99">
        <f t="shared" si="0"/>
        <v>0</v>
      </c>
      <c r="H17" s="102"/>
      <c r="I17" s="96"/>
      <c r="J17" s="82"/>
      <c r="K17" s="82"/>
      <c r="L17" s="82"/>
    </row>
    <row r="18" spans="1:12" ht="14.25" customHeight="1" x14ac:dyDescent="0.2">
      <c r="A18" s="51" t="s">
        <v>21</v>
      </c>
      <c r="B18" s="51" t="s">
        <v>78</v>
      </c>
      <c r="C18" s="101"/>
      <c r="D18" s="94"/>
      <c r="E18" s="94"/>
      <c r="F18" s="94"/>
      <c r="G18" s="99">
        <f t="shared" si="0"/>
        <v>0</v>
      </c>
      <c r="H18" s="102"/>
      <c r="I18" s="96"/>
      <c r="J18" s="82"/>
      <c r="K18" s="82"/>
      <c r="L18" s="82"/>
    </row>
    <row r="19" spans="1:12" ht="14.25" customHeight="1" x14ac:dyDescent="0.2">
      <c r="A19" s="51" t="s">
        <v>22</v>
      </c>
      <c r="B19" s="51" t="s">
        <v>79</v>
      </c>
      <c r="C19" s="101"/>
      <c r="D19" s="94"/>
      <c r="E19" s="94"/>
      <c r="F19" s="94"/>
      <c r="G19" s="99">
        <f t="shared" si="0"/>
        <v>0</v>
      </c>
      <c r="H19" s="102"/>
      <c r="I19" s="96"/>
      <c r="J19" s="82"/>
      <c r="K19" s="82"/>
      <c r="L19" s="82"/>
    </row>
    <row r="20" spans="1:12" ht="14.25" customHeight="1" x14ac:dyDescent="0.2">
      <c r="A20" s="51" t="s">
        <v>23</v>
      </c>
      <c r="B20" s="51" t="s">
        <v>80</v>
      </c>
      <c r="C20" s="101"/>
      <c r="D20" s="94"/>
      <c r="E20" s="94"/>
      <c r="F20" s="94"/>
      <c r="G20" s="99">
        <f t="shared" si="0"/>
        <v>0</v>
      </c>
      <c r="H20" s="102"/>
      <c r="I20" s="96"/>
      <c r="J20" s="82"/>
      <c r="K20" s="82"/>
      <c r="L20" s="82"/>
    </row>
    <row r="21" spans="1:12" ht="14.25" customHeight="1" x14ac:dyDescent="0.2">
      <c r="A21" s="51" t="s">
        <v>24</v>
      </c>
      <c r="B21" s="51" t="s">
        <v>81</v>
      </c>
      <c r="C21" s="101"/>
      <c r="D21" s="94"/>
      <c r="E21" s="94"/>
      <c r="F21" s="94"/>
      <c r="G21" s="99">
        <f t="shared" si="0"/>
        <v>0</v>
      </c>
      <c r="H21" s="102"/>
      <c r="I21" s="96"/>
      <c r="J21" s="82"/>
      <c r="K21" s="82"/>
      <c r="L21" s="82"/>
    </row>
    <row r="22" spans="1:12" ht="14.25" customHeight="1" x14ac:dyDescent="0.2">
      <c r="A22" s="51" t="s">
        <v>25</v>
      </c>
      <c r="B22" s="51" t="s">
        <v>82</v>
      </c>
      <c r="C22" s="101"/>
      <c r="D22" s="94"/>
      <c r="E22" s="94"/>
      <c r="F22" s="94"/>
      <c r="G22" s="99">
        <f t="shared" si="0"/>
        <v>0</v>
      </c>
      <c r="H22" s="102"/>
      <c r="I22" s="96"/>
      <c r="J22" s="82"/>
      <c r="K22" s="82"/>
      <c r="L22" s="82"/>
    </row>
    <row r="23" spans="1:12" ht="14.25" customHeight="1" x14ac:dyDescent="0.2">
      <c r="A23" s="51" t="s">
        <v>26</v>
      </c>
      <c r="B23" s="51" t="s">
        <v>83</v>
      </c>
      <c r="C23" s="101"/>
      <c r="D23" s="94"/>
      <c r="E23" s="94"/>
      <c r="F23" s="94"/>
      <c r="G23" s="99">
        <f t="shared" si="0"/>
        <v>0</v>
      </c>
      <c r="H23" s="102"/>
      <c r="I23" s="96"/>
      <c r="J23" s="82"/>
      <c r="K23" s="82"/>
      <c r="L23" s="82"/>
    </row>
    <row r="24" spans="1:12" ht="14.25" customHeight="1" x14ac:dyDescent="0.2">
      <c r="A24" s="51" t="s">
        <v>27</v>
      </c>
      <c r="B24" s="51" t="s">
        <v>84</v>
      </c>
      <c r="C24" s="101"/>
      <c r="D24" s="94"/>
      <c r="E24" s="94"/>
      <c r="F24" s="94"/>
      <c r="G24" s="99">
        <f t="shared" si="0"/>
        <v>0</v>
      </c>
      <c r="H24" s="102"/>
      <c r="I24" s="96"/>
      <c r="J24" s="82"/>
      <c r="K24" s="82"/>
      <c r="L24" s="82"/>
    </row>
    <row r="25" spans="1:12" ht="14.25" customHeight="1" x14ac:dyDescent="0.2">
      <c r="A25" s="51" t="s">
        <v>28</v>
      </c>
      <c r="B25" s="51" t="s">
        <v>85</v>
      </c>
      <c r="C25" s="101"/>
      <c r="D25" s="94"/>
      <c r="E25" s="94"/>
      <c r="F25" s="94"/>
      <c r="G25" s="99">
        <f t="shared" si="0"/>
        <v>0</v>
      </c>
      <c r="H25" s="102"/>
      <c r="I25" s="96"/>
      <c r="J25" s="82"/>
      <c r="K25" s="82"/>
      <c r="L25" s="82"/>
    </row>
    <row r="26" spans="1:12" ht="14.25" customHeight="1" x14ac:dyDescent="0.2">
      <c r="A26" s="51" t="s">
        <v>29</v>
      </c>
      <c r="B26" s="51" t="s">
        <v>86</v>
      </c>
      <c r="C26" s="101"/>
      <c r="D26" s="94"/>
      <c r="E26" s="94"/>
      <c r="F26" s="94"/>
      <c r="G26" s="99">
        <f t="shared" si="0"/>
        <v>0</v>
      </c>
      <c r="H26" s="102"/>
      <c r="I26" s="96"/>
      <c r="J26" s="82"/>
      <c r="K26" s="82"/>
      <c r="L26" s="82"/>
    </row>
    <row r="27" spans="1:12" s="53" customFormat="1" ht="14.25" customHeight="1" x14ac:dyDescent="0.2">
      <c r="A27" s="87"/>
      <c r="B27" s="87" t="s">
        <v>128</v>
      </c>
      <c r="C27" s="103">
        <f>+SUM(C3:C26)</f>
        <v>0</v>
      </c>
      <c r="D27" s="95">
        <f t="shared" ref="D27:F27" si="1">+SUM(D3:D26)</f>
        <v>0</v>
      </c>
      <c r="E27" s="95">
        <f t="shared" si="1"/>
        <v>0</v>
      </c>
      <c r="F27" s="95">
        <f t="shared" si="1"/>
        <v>0</v>
      </c>
      <c r="G27" s="104">
        <f t="shared" si="0"/>
        <v>0</v>
      </c>
      <c r="H27" s="105">
        <f t="shared" ref="H27" si="2">+SUM(H3:H26)</f>
        <v>0</v>
      </c>
      <c r="I27" s="97">
        <f t="shared" ref="I27" si="3">+SUM(I3:I26)</f>
        <v>0</v>
      </c>
      <c r="J27" s="88"/>
      <c r="K27" s="88"/>
      <c r="L27" s="88"/>
    </row>
    <row r="28" spans="1:12" x14ac:dyDescent="0.2">
      <c r="A28" s="6"/>
      <c r="B28" s="6"/>
      <c r="C28" s="44"/>
      <c r="D28" s="45"/>
      <c r="E28" s="45"/>
      <c r="F28" s="45"/>
      <c r="G28" s="60"/>
      <c r="H28" s="45"/>
      <c r="I28" s="45"/>
      <c r="J28" s="8"/>
    </row>
    <row r="29" spans="1:12" x14ac:dyDescent="0.2">
      <c r="A29" s="6"/>
      <c r="B29" s="6"/>
      <c r="C29" s="44"/>
      <c r="D29" s="45"/>
      <c r="E29" s="45"/>
      <c r="F29" s="45"/>
      <c r="G29" s="60"/>
      <c r="H29" s="8"/>
      <c r="I29" s="7"/>
    </row>
    <row r="30" spans="1:12" x14ac:dyDescent="0.2">
      <c r="C30" s="54"/>
      <c r="D30" s="54"/>
    </row>
    <row r="31" spans="1:12" x14ac:dyDescent="0.2">
      <c r="C31" s="54"/>
      <c r="D31" s="54"/>
    </row>
    <row r="32" spans="1:12" x14ac:dyDescent="0.2">
      <c r="C32" s="54"/>
      <c r="D32" s="54"/>
    </row>
    <row r="33" spans="3:4" x14ac:dyDescent="0.2">
      <c r="C33" s="54"/>
      <c r="D33" s="54"/>
    </row>
    <row r="34" spans="3:4" x14ac:dyDescent="0.2">
      <c r="C34" s="54"/>
      <c r="D34" s="54"/>
    </row>
    <row r="35" spans="3:4" x14ac:dyDescent="0.2">
      <c r="C35" s="54"/>
      <c r="D35" s="54"/>
    </row>
    <row r="36" spans="3:4" x14ac:dyDescent="0.2">
      <c r="C36" s="54"/>
      <c r="D36" s="54"/>
    </row>
    <row r="37" spans="3:4" x14ac:dyDescent="0.2">
      <c r="C37" s="54"/>
      <c r="D37" s="54"/>
    </row>
    <row r="38" spans="3:4" x14ac:dyDescent="0.2">
      <c r="C38" s="54"/>
      <c r="D38" s="54"/>
    </row>
    <row r="39" spans="3:4" x14ac:dyDescent="0.2">
      <c r="C39" s="54"/>
      <c r="D39" s="54"/>
    </row>
    <row r="40" spans="3:4" x14ac:dyDescent="0.2">
      <c r="C40" s="54"/>
      <c r="D40" s="54"/>
    </row>
  </sheetData>
  <mergeCells count="2">
    <mergeCell ref="C1:G1"/>
    <mergeCell ref="H1:I1"/>
  </mergeCells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/>
  </sheetViews>
  <sheetFormatPr baseColWidth="10" defaultRowHeight="12.75" x14ac:dyDescent="0.2"/>
  <cols>
    <col min="1" max="1" width="2.7109375" style="54" bestFit="1" customWidth="1"/>
    <col min="2" max="2" width="26.7109375" style="54" bestFit="1" customWidth="1"/>
    <col min="3" max="6" width="11.42578125" style="52"/>
    <col min="7" max="7" width="11.42578125" style="55"/>
    <col min="8" max="8" width="11.42578125" style="52"/>
    <col min="9" max="9" width="11.42578125" style="56"/>
    <col min="10" max="16384" width="11.42578125" style="52"/>
  </cols>
  <sheetData>
    <row r="1" spans="1:10" x14ac:dyDescent="0.2">
      <c r="C1" s="114" t="s">
        <v>129</v>
      </c>
      <c r="D1" s="114"/>
      <c r="E1" s="114"/>
      <c r="F1" s="114"/>
      <c r="G1" s="114"/>
      <c r="H1" s="115" t="s">
        <v>130</v>
      </c>
      <c r="I1" s="115"/>
    </row>
    <row r="2" spans="1:10" s="50" customFormat="1" x14ac:dyDescent="0.2">
      <c r="A2" s="57" t="s">
        <v>127</v>
      </c>
      <c r="B2" s="48"/>
      <c r="C2" s="91" t="s">
        <v>40</v>
      </c>
      <c r="D2" s="91" t="s">
        <v>41</v>
      </c>
      <c r="E2" s="91" t="s">
        <v>42</v>
      </c>
      <c r="F2" s="91" t="s">
        <v>43</v>
      </c>
      <c r="G2" s="92" t="s">
        <v>44</v>
      </c>
      <c r="H2" s="93" t="s">
        <v>45</v>
      </c>
      <c r="I2" s="93" t="s">
        <v>46</v>
      </c>
      <c r="J2" s="49"/>
    </row>
    <row r="3" spans="1:10" ht="14.25" customHeight="1" x14ac:dyDescent="0.2">
      <c r="A3" s="51" t="s">
        <v>7</v>
      </c>
      <c r="B3" s="51" t="s">
        <v>64</v>
      </c>
      <c r="C3" s="98"/>
      <c r="D3" s="94"/>
      <c r="E3" s="94"/>
      <c r="F3" s="94"/>
      <c r="G3" s="99">
        <f>IFERROR(+F3/D3,0)</f>
        <v>0</v>
      </c>
      <c r="H3" s="102"/>
      <c r="I3" s="96"/>
      <c r="J3" s="82"/>
    </row>
    <row r="4" spans="1:10" ht="14.25" customHeight="1" x14ac:dyDescent="0.2">
      <c r="A4" s="51" t="s">
        <v>8</v>
      </c>
      <c r="B4" s="51" t="s">
        <v>65</v>
      </c>
      <c r="C4" s="101"/>
      <c r="D4" s="94"/>
      <c r="E4" s="94"/>
      <c r="F4" s="94"/>
      <c r="G4" s="99">
        <f t="shared" ref="G4:G27" si="0">IFERROR(+F4/D4,0)</f>
        <v>0</v>
      </c>
      <c r="H4" s="102"/>
      <c r="I4" s="96"/>
      <c r="J4" s="82"/>
    </row>
    <row r="5" spans="1:10" ht="14.25" customHeight="1" x14ac:dyDescent="0.2">
      <c r="A5" s="51" t="s">
        <v>9</v>
      </c>
      <c r="B5" s="51" t="s">
        <v>66</v>
      </c>
      <c r="C5" s="98"/>
      <c r="D5" s="94"/>
      <c r="E5" s="94"/>
      <c r="F5" s="94"/>
      <c r="G5" s="99">
        <f t="shared" si="0"/>
        <v>0</v>
      </c>
      <c r="H5" s="100"/>
      <c r="I5" s="96"/>
      <c r="J5" s="82"/>
    </row>
    <row r="6" spans="1:10" ht="14.25" customHeight="1" x14ac:dyDescent="0.2">
      <c r="A6" s="51" t="s">
        <v>67</v>
      </c>
      <c r="B6" s="51" t="s">
        <v>94</v>
      </c>
      <c r="C6" s="101"/>
      <c r="D6" s="94"/>
      <c r="E6" s="94"/>
      <c r="F6" s="94"/>
      <c r="G6" s="99">
        <f t="shared" si="0"/>
        <v>0</v>
      </c>
      <c r="H6" s="102"/>
      <c r="I6" s="96"/>
      <c r="J6" s="82"/>
    </row>
    <row r="7" spans="1:10" ht="14.25" customHeight="1" x14ac:dyDescent="0.2">
      <c r="A7" s="51" t="s">
        <v>10</v>
      </c>
      <c r="B7" s="51" t="s">
        <v>95</v>
      </c>
      <c r="C7" s="101"/>
      <c r="D7" s="94"/>
      <c r="E7" s="94"/>
      <c r="F7" s="94"/>
      <c r="G7" s="99">
        <f t="shared" si="0"/>
        <v>0</v>
      </c>
      <c r="H7" s="102"/>
      <c r="I7" s="96"/>
      <c r="J7" s="82"/>
    </row>
    <row r="8" spans="1:10" ht="14.25" customHeight="1" x14ac:dyDescent="0.2">
      <c r="A8" s="51" t="s">
        <v>11</v>
      </c>
      <c r="B8" s="51" t="s">
        <v>68</v>
      </c>
      <c r="C8" s="101"/>
      <c r="D8" s="94"/>
      <c r="E8" s="94"/>
      <c r="F8" s="94"/>
      <c r="G8" s="99">
        <f t="shared" si="0"/>
        <v>0</v>
      </c>
      <c r="H8" s="102"/>
      <c r="I8" s="96"/>
      <c r="J8" s="82"/>
    </row>
    <row r="9" spans="1:10" ht="14.25" customHeight="1" x14ac:dyDescent="0.2">
      <c r="A9" s="51" t="s">
        <v>12</v>
      </c>
      <c r="B9" s="51" t="s">
        <v>69</v>
      </c>
      <c r="C9" s="101"/>
      <c r="D9" s="94"/>
      <c r="E9" s="94"/>
      <c r="F9" s="94"/>
      <c r="G9" s="99">
        <f t="shared" si="0"/>
        <v>0</v>
      </c>
      <c r="H9" s="102"/>
      <c r="I9" s="96"/>
      <c r="J9" s="82"/>
    </row>
    <row r="10" spans="1:10" ht="14.25" customHeight="1" x14ac:dyDescent="0.2">
      <c r="A10" s="51" t="s">
        <v>13</v>
      </c>
      <c r="B10" s="51" t="s">
        <v>70</v>
      </c>
      <c r="C10" s="101"/>
      <c r="D10" s="94"/>
      <c r="E10" s="94"/>
      <c r="F10" s="94"/>
      <c r="G10" s="99">
        <f t="shared" si="0"/>
        <v>0</v>
      </c>
      <c r="H10" s="102"/>
      <c r="I10" s="96"/>
      <c r="J10" s="82"/>
    </row>
    <row r="11" spans="1:10" ht="14.25" customHeight="1" x14ac:dyDescent="0.2">
      <c r="A11" s="51" t="s">
        <v>14</v>
      </c>
      <c r="B11" s="51" t="s">
        <v>71</v>
      </c>
      <c r="C11" s="101"/>
      <c r="D11" s="94"/>
      <c r="E11" s="94"/>
      <c r="F11" s="94"/>
      <c r="G11" s="99">
        <f t="shared" si="0"/>
        <v>0</v>
      </c>
      <c r="H11" s="102"/>
      <c r="I11" s="96"/>
      <c r="J11" s="82"/>
    </row>
    <row r="12" spans="1:10" ht="14.25" customHeight="1" x14ac:dyDescent="0.2">
      <c r="A12" s="51" t="s">
        <v>15</v>
      </c>
      <c r="B12" s="51" t="s">
        <v>72</v>
      </c>
      <c r="C12" s="101"/>
      <c r="D12" s="94"/>
      <c r="E12" s="94"/>
      <c r="F12" s="94"/>
      <c r="G12" s="99">
        <f t="shared" si="0"/>
        <v>0</v>
      </c>
      <c r="H12" s="102"/>
      <c r="I12" s="96"/>
      <c r="J12" s="82"/>
    </row>
    <row r="13" spans="1:10" ht="14.25" customHeight="1" x14ac:dyDescent="0.2">
      <c r="A13" s="51" t="s">
        <v>16</v>
      </c>
      <c r="B13" s="51" t="s">
        <v>73</v>
      </c>
      <c r="C13" s="101"/>
      <c r="D13" s="94"/>
      <c r="E13" s="94"/>
      <c r="F13" s="94"/>
      <c r="G13" s="99">
        <f t="shared" si="0"/>
        <v>0</v>
      </c>
      <c r="H13" s="102"/>
      <c r="I13" s="96"/>
      <c r="J13" s="82"/>
    </row>
    <row r="14" spans="1:10" ht="14.25" customHeight="1" x14ac:dyDescent="0.2">
      <c r="A14" s="51" t="s">
        <v>17</v>
      </c>
      <c r="B14" s="51" t="s">
        <v>74</v>
      </c>
      <c r="C14" s="101"/>
      <c r="D14" s="94"/>
      <c r="E14" s="94"/>
      <c r="F14" s="94"/>
      <c r="G14" s="99">
        <f t="shared" si="0"/>
        <v>0</v>
      </c>
      <c r="H14" s="102"/>
      <c r="I14" s="96"/>
      <c r="J14" s="82"/>
    </row>
    <row r="15" spans="1:10" ht="14.25" customHeight="1" x14ac:dyDescent="0.2">
      <c r="A15" s="51" t="s">
        <v>18</v>
      </c>
      <c r="B15" s="51" t="s">
        <v>75</v>
      </c>
      <c r="C15" s="101"/>
      <c r="D15" s="94"/>
      <c r="E15" s="94"/>
      <c r="F15" s="94"/>
      <c r="G15" s="99">
        <f t="shared" si="0"/>
        <v>0</v>
      </c>
      <c r="H15" s="102"/>
      <c r="I15" s="96"/>
      <c r="J15" s="82"/>
    </row>
    <row r="16" spans="1:10" ht="14.25" customHeight="1" x14ac:dyDescent="0.2">
      <c r="A16" s="51" t="s">
        <v>19</v>
      </c>
      <c r="B16" s="51" t="s">
        <v>76</v>
      </c>
      <c r="C16" s="101"/>
      <c r="D16" s="94"/>
      <c r="E16" s="94"/>
      <c r="F16" s="94"/>
      <c r="G16" s="99">
        <f t="shared" si="0"/>
        <v>0</v>
      </c>
      <c r="H16" s="102"/>
      <c r="I16" s="96"/>
      <c r="J16" s="82"/>
    </row>
    <row r="17" spans="1:10" ht="14.25" customHeight="1" x14ac:dyDescent="0.2">
      <c r="A17" s="51" t="s">
        <v>20</v>
      </c>
      <c r="B17" s="51" t="s">
        <v>77</v>
      </c>
      <c r="C17" s="101"/>
      <c r="D17" s="94"/>
      <c r="E17" s="94"/>
      <c r="F17" s="94"/>
      <c r="G17" s="99">
        <f t="shared" si="0"/>
        <v>0</v>
      </c>
      <c r="H17" s="102"/>
      <c r="I17" s="96"/>
      <c r="J17" s="82"/>
    </row>
    <row r="18" spans="1:10" ht="14.25" customHeight="1" x14ac:dyDescent="0.2">
      <c r="A18" s="51" t="s">
        <v>21</v>
      </c>
      <c r="B18" s="51" t="s">
        <v>78</v>
      </c>
      <c r="C18" s="101"/>
      <c r="D18" s="94"/>
      <c r="E18" s="94"/>
      <c r="F18" s="94"/>
      <c r="G18" s="99">
        <f t="shared" si="0"/>
        <v>0</v>
      </c>
      <c r="H18" s="102"/>
      <c r="I18" s="96"/>
      <c r="J18" s="82"/>
    </row>
    <row r="19" spans="1:10" ht="14.25" customHeight="1" x14ac:dyDescent="0.2">
      <c r="A19" s="51" t="s">
        <v>22</v>
      </c>
      <c r="B19" s="51" t="s">
        <v>79</v>
      </c>
      <c r="C19" s="101"/>
      <c r="D19" s="94"/>
      <c r="E19" s="94"/>
      <c r="F19" s="94"/>
      <c r="G19" s="99">
        <f t="shared" si="0"/>
        <v>0</v>
      </c>
      <c r="H19" s="102"/>
      <c r="I19" s="96"/>
      <c r="J19" s="82"/>
    </row>
    <row r="20" spans="1:10" ht="14.25" customHeight="1" x14ac:dyDescent="0.2">
      <c r="A20" s="51" t="s">
        <v>23</v>
      </c>
      <c r="B20" s="51" t="s">
        <v>80</v>
      </c>
      <c r="C20" s="101"/>
      <c r="D20" s="94"/>
      <c r="E20" s="94"/>
      <c r="F20" s="94"/>
      <c r="G20" s="99">
        <f t="shared" si="0"/>
        <v>0</v>
      </c>
      <c r="H20" s="102"/>
      <c r="I20" s="96"/>
      <c r="J20" s="82"/>
    </row>
    <row r="21" spans="1:10" ht="14.25" customHeight="1" x14ac:dyDescent="0.2">
      <c r="A21" s="51" t="s">
        <v>24</v>
      </c>
      <c r="B21" s="51" t="s">
        <v>81</v>
      </c>
      <c r="C21" s="101"/>
      <c r="D21" s="94"/>
      <c r="E21" s="94"/>
      <c r="F21" s="94"/>
      <c r="G21" s="99">
        <f t="shared" si="0"/>
        <v>0</v>
      </c>
      <c r="H21" s="102"/>
      <c r="I21" s="96"/>
      <c r="J21" s="82"/>
    </row>
    <row r="22" spans="1:10" ht="14.25" customHeight="1" x14ac:dyDescent="0.2">
      <c r="A22" s="51" t="s">
        <v>25</v>
      </c>
      <c r="B22" s="51" t="s">
        <v>82</v>
      </c>
      <c r="C22" s="101"/>
      <c r="D22" s="94"/>
      <c r="E22" s="94"/>
      <c r="F22" s="94"/>
      <c r="G22" s="99">
        <f t="shared" si="0"/>
        <v>0</v>
      </c>
      <c r="H22" s="102"/>
      <c r="I22" s="96"/>
      <c r="J22" s="82"/>
    </row>
    <row r="23" spans="1:10" ht="14.25" customHeight="1" x14ac:dyDescent="0.2">
      <c r="A23" s="51" t="s">
        <v>26</v>
      </c>
      <c r="B23" s="51" t="s">
        <v>83</v>
      </c>
      <c r="C23" s="101"/>
      <c r="D23" s="94"/>
      <c r="E23" s="94"/>
      <c r="F23" s="94"/>
      <c r="G23" s="99">
        <f t="shared" si="0"/>
        <v>0</v>
      </c>
      <c r="H23" s="102"/>
      <c r="I23" s="96"/>
      <c r="J23" s="82"/>
    </row>
    <row r="24" spans="1:10" ht="14.25" customHeight="1" x14ac:dyDescent="0.2">
      <c r="A24" s="51" t="s">
        <v>27</v>
      </c>
      <c r="B24" s="51" t="s">
        <v>84</v>
      </c>
      <c r="C24" s="101"/>
      <c r="D24" s="94"/>
      <c r="E24" s="94"/>
      <c r="F24" s="94"/>
      <c r="G24" s="99">
        <f t="shared" si="0"/>
        <v>0</v>
      </c>
      <c r="H24" s="102"/>
      <c r="I24" s="96"/>
      <c r="J24" s="82"/>
    </row>
    <row r="25" spans="1:10" ht="14.25" customHeight="1" x14ac:dyDescent="0.2">
      <c r="A25" s="51" t="s">
        <v>28</v>
      </c>
      <c r="B25" s="51" t="s">
        <v>85</v>
      </c>
      <c r="C25" s="101"/>
      <c r="D25" s="94"/>
      <c r="E25" s="94"/>
      <c r="F25" s="94"/>
      <c r="G25" s="99">
        <f t="shared" si="0"/>
        <v>0</v>
      </c>
      <c r="H25" s="102"/>
      <c r="I25" s="96"/>
      <c r="J25" s="82"/>
    </row>
    <row r="26" spans="1:10" ht="14.25" customHeight="1" x14ac:dyDescent="0.2">
      <c r="A26" s="51" t="s">
        <v>29</v>
      </c>
      <c r="B26" s="51" t="s">
        <v>86</v>
      </c>
      <c r="C26" s="101"/>
      <c r="D26" s="94"/>
      <c r="E26" s="94"/>
      <c r="F26" s="94"/>
      <c r="G26" s="99">
        <f t="shared" si="0"/>
        <v>0</v>
      </c>
      <c r="H26" s="102"/>
      <c r="I26" s="96"/>
      <c r="J26" s="82"/>
    </row>
    <row r="27" spans="1:10" s="53" customFormat="1" ht="14.25" customHeight="1" x14ac:dyDescent="0.2">
      <c r="A27" s="87"/>
      <c r="B27" s="87" t="s">
        <v>128</v>
      </c>
      <c r="C27" s="103">
        <f>+SUM(C3:C26)</f>
        <v>0</v>
      </c>
      <c r="D27" s="95">
        <f t="shared" ref="D27:F27" si="1">+SUM(D3:D26)</f>
        <v>0</v>
      </c>
      <c r="E27" s="95">
        <f t="shared" si="1"/>
        <v>0</v>
      </c>
      <c r="F27" s="95">
        <f t="shared" si="1"/>
        <v>0</v>
      </c>
      <c r="G27" s="104">
        <f t="shared" si="0"/>
        <v>0</v>
      </c>
      <c r="H27" s="105">
        <f t="shared" ref="H27" si="2">+SUM(H3:H26)</f>
        <v>0</v>
      </c>
      <c r="I27" s="97">
        <f t="shared" ref="I27" si="3">+SUM(I3:I26)</f>
        <v>0</v>
      </c>
      <c r="J27" s="88"/>
    </row>
    <row r="28" spans="1:10" x14ac:dyDescent="0.2">
      <c r="A28" s="6"/>
      <c r="B28" s="6"/>
      <c r="C28" s="44"/>
      <c r="D28" s="45"/>
      <c r="E28" s="45"/>
      <c r="F28" s="45"/>
      <c r="G28" s="60"/>
      <c r="H28" s="45"/>
      <c r="I28" s="45"/>
      <c r="J28" s="8"/>
    </row>
    <row r="29" spans="1:10" x14ac:dyDescent="0.2">
      <c r="A29" s="6"/>
      <c r="B29" s="6"/>
      <c r="C29" s="44"/>
      <c r="D29" s="45"/>
      <c r="E29" s="45"/>
      <c r="F29" s="45"/>
      <c r="G29" s="60"/>
      <c r="H29" s="8"/>
      <c r="I29" s="7"/>
    </row>
    <row r="30" spans="1:10" x14ac:dyDescent="0.2">
      <c r="C30" s="54"/>
      <c r="D30" s="54"/>
    </row>
    <row r="31" spans="1:10" x14ac:dyDescent="0.2">
      <c r="C31" s="54"/>
      <c r="D31" s="54"/>
    </row>
    <row r="32" spans="1:10" x14ac:dyDescent="0.2">
      <c r="C32" s="54"/>
      <c r="D32" s="54"/>
    </row>
    <row r="33" spans="3:4" x14ac:dyDescent="0.2">
      <c r="C33" s="54"/>
      <c r="D33" s="54"/>
    </row>
    <row r="34" spans="3:4" x14ac:dyDescent="0.2">
      <c r="C34" s="54"/>
      <c r="D34" s="54"/>
    </row>
    <row r="35" spans="3:4" x14ac:dyDescent="0.2">
      <c r="C35" s="54"/>
      <c r="D35" s="54"/>
    </row>
    <row r="36" spans="3:4" x14ac:dyDescent="0.2">
      <c r="C36" s="54"/>
      <c r="D36" s="54"/>
    </row>
    <row r="37" spans="3:4" x14ac:dyDescent="0.2">
      <c r="C37" s="54"/>
      <c r="D37" s="54"/>
    </row>
    <row r="38" spans="3:4" x14ac:dyDescent="0.2">
      <c r="C38" s="54"/>
      <c r="D38" s="54"/>
    </row>
    <row r="39" spans="3:4" x14ac:dyDescent="0.2">
      <c r="C39" s="54"/>
      <c r="D39" s="54"/>
    </row>
    <row r="40" spans="3:4" x14ac:dyDescent="0.2">
      <c r="C40" s="54"/>
      <c r="D40" s="54"/>
    </row>
  </sheetData>
  <mergeCells count="2">
    <mergeCell ref="C1:G1"/>
    <mergeCell ref="H1:I1"/>
  </mergeCells>
  <phoneticPr fontId="0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/>
  </sheetViews>
  <sheetFormatPr baseColWidth="10" defaultRowHeight="12.75" x14ac:dyDescent="0.2"/>
  <cols>
    <col min="1" max="1" width="2.7109375" style="54" bestFit="1" customWidth="1"/>
    <col min="2" max="2" width="26.7109375" style="54" bestFit="1" customWidth="1"/>
    <col min="3" max="6" width="11.42578125" style="52"/>
    <col min="7" max="7" width="11.42578125" style="55"/>
    <col min="8" max="16384" width="11.42578125" style="52"/>
  </cols>
  <sheetData>
    <row r="1" spans="1:10" x14ac:dyDescent="0.2">
      <c r="C1" s="114" t="s">
        <v>129</v>
      </c>
      <c r="D1" s="114"/>
      <c r="E1" s="114"/>
      <c r="F1" s="114"/>
      <c r="G1" s="114"/>
      <c r="H1" s="115" t="s">
        <v>130</v>
      </c>
      <c r="I1" s="115"/>
    </row>
    <row r="2" spans="1:10" s="50" customFormat="1" x14ac:dyDescent="0.2">
      <c r="A2" s="57" t="s">
        <v>127</v>
      </c>
      <c r="B2" s="48"/>
      <c r="C2" s="91" t="s">
        <v>40</v>
      </c>
      <c r="D2" s="91" t="s">
        <v>41</v>
      </c>
      <c r="E2" s="91" t="s">
        <v>42</v>
      </c>
      <c r="F2" s="91" t="s">
        <v>43</v>
      </c>
      <c r="G2" s="92" t="s">
        <v>44</v>
      </c>
      <c r="H2" s="93" t="s">
        <v>45</v>
      </c>
      <c r="I2" s="93" t="s">
        <v>46</v>
      </c>
      <c r="J2" s="49"/>
    </row>
    <row r="3" spans="1:10" ht="14.25" customHeight="1" x14ac:dyDescent="0.2">
      <c r="A3" s="51" t="s">
        <v>7</v>
      </c>
      <c r="B3" s="51" t="s">
        <v>64</v>
      </c>
      <c r="C3" s="98"/>
      <c r="D3" s="94"/>
      <c r="E3" s="94"/>
      <c r="F3" s="94"/>
      <c r="G3" s="99">
        <f>IFERROR(+F3/D3,0)</f>
        <v>0</v>
      </c>
      <c r="H3" s="102"/>
      <c r="I3" s="96"/>
      <c r="J3" s="82"/>
    </row>
    <row r="4" spans="1:10" ht="14.25" customHeight="1" x14ac:dyDescent="0.2">
      <c r="A4" s="51" t="s">
        <v>8</v>
      </c>
      <c r="B4" s="51" t="s">
        <v>65</v>
      </c>
      <c r="C4" s="101"/>
      <c r="D4" s="94"/>
      <c r="E4" s="94"/>
      <c r="F4" s="94"/>
      <c r="G4" s="99">
        <f t="shared" ref="G4:G27" si="0">IFERROR(+F4/D4,0)</f>
        <v>0</v>
      </c>
      <c r="H4" s="102"/>
      <c r="I4" s="96"/>
      <c r="J4" s="82"/>
    </row>
    <row r="5" spans="1:10" ht="14.25" customHeight="1" x14ac:dyDescent="0.2">
      <c r="A5" s="51" t="s">
        <v>9</v>
      </c>
      <c r="B5" s="51" t="s">
        <v>66</v>
      </c>
      <c r="C5" s="98"/>
      <c r="D5" s="94"/>
      <c r="E5" s="94"/>
      <c r="F5" s="94"/>
      <c r="G5" s="99">
        <f t="shared" si="0"/>
        <v>0</v>
      </c>
      <c r="H5" s="100"/>
      <c r="I5" s="96"/>
      <c r="J5" s="82"/>
    </row>
    <row r="6" spans="1:10" ht="14.25" customHeight="1" x14ac:dyDescent="0.2">
      <c r="A6" s="51" t="s">
        <v>67</v>
      </c>
      <c r="B6" s="51" t="s">
        <v>94</v>
      </c>
      <c r="C6" s="101"/>
      <c r="D6" s="94"/>
      <c r="E6" s="94"/>
      <c r="F6" s="94"/>
      <c r="G6" s="99">
        <f t="shared" si="0"/>
        <v>0</v>
      </c>
      <c r="H6" s="102"/>
      <c r="I6" s="96"/>
      <c r="J6" s="82"/>
    </row>
    <row r="7" spans="1:10" ht="14.25" customHeight="1" x14ac:dyDescent="0.2">
      <c r="A7" s="51" t="s">
        <v>10</v>
      </c>
      <c r="B7" s="51" t="s">
        <v>95</v>
      </c>
      <c r="C7" s="101"/>
      <c r="D7" s="94"/>
      <c r="E7" s="94"/>
      <c r="F7" s="94"/>
      <c r="G7" s="99">
        <f t="shared" si="0"/>
        <v>0</v>
      </c>
      <c r="H7" s="102"/>
      <c r="I7" s="96"/>
      <c r="J7" s="82"/>
    </row>
    <row r="8" spans="1:10" ht="14.25" customHeight="1" x14ac:dyDescent="0.2">
      <c r="A8" s="51" t="s">
        <v>11</v>
      </c>
      <c r="B8" s="51" t="s">
        <v>68</v>
      </c>
      <c r="C8" s="101"/>
      <c r="D8" s="94"/>
      <c r="E8" s="94"/>
      <c r="F8" s="94"/>
      <c r="G8" s="99">
        <f t="shared" si="0"/>
        <v>0</v>
      </c>
      <c r="H8" s="102"/>
      <c r="I8" s="96"/>
      <c r="J8" s="82"/>
    </row>
    <row r="9" spans="1:10" ht="14.25" customHeight="1" x14ac:dyDescent="0.2">
      <c r="A9" s="51" t="s">
        <v>12</v>
      </c>
      <c r="B9" s="51" t="s">
        <v>69</v>
      </c>
      <c r="C9" s="101"/>
      <c r="D9" s="94"/>
      <c r="E9" s="94"/>
      <c r="F9" s="94"/>
      <c r="G9" s="99">
        <f t="shared" si="0"/>
        <v>0</v>
      </c>
      <c r="H9" s="102"/>
      <c r="I9" s="96"/>
      <c r="J9" s="82"/>
    </row>
    <row r="10" spans="1:10" ht="14.25" customHeight="1" x14ac:dyDescent="0.2">
      <c r="A10" s="51" t="s">
        <v>13</v>
      </c>
      <c r="B10" s="51" t="s">
        <v>70</v>
      </c>
      <c r="C10" s="101"/>
      <c r="D10" s="94"/>
      <c r="E10" s="94"/>
      <c r="F10" s="94"/>
      <c r="G10" s="99">
        <f t="shared" si="0"/>
        <v>0</v>
      </c>
      <c r="H10" s="102"/>
      <c r="I10" s="96"/>
      <c r="J10" s="82"/>
    </row>
    <row r="11" spans="1:10" ht="14.25" customHeight="1" x14ac:dyDescent="0.2">
      <c r="A11" s="51" t="s">
        <v>14</v>
      </c>
      <c r="B11" s="51" t="s">
        <v>71</v>
      </c>
      <c r="C11" s="101"/>
      <c r="D11" s="94"/>
      <c r="E11" s="94"/>
      <c r="F11" s="94"/>
      <c r="G11" s="99">
        <f t="shared" si="0"/>
        <v>0</v>
      </c>
      <c r="H11" s="102"/>
      <c r="I11" s="96"/>
      <c r="J11" s="82"/>
    </row>
    <row r="12" spans="1:10" ht="14.25" customHeight="1" x14ac:dyDescent="0.2">
      <c r="A12" s="51" t="s">
        <v>15</v>
      </c>
      <c r="B12" s="51" t="s">
        <v>72</v>
      </c>
      <c r="C12" s="101"/>
      <c r="D12" s="94"/>
      <c r="E12" s="94"/>
      <c r="F12" s="94"/>
      <c r="G12" s="99">
        <f t="shared" si="0"/>
        <v>0</v>
      </c>
      <c r="H12" s="102"/>
      <c r="I12" s="96"/>
      <c r="J12" s="82"/>
    </row>
    <row r="13" spans="1:10" ht="14.25" customHeight="1" x14ac:dyDescent="0.2">
      <c r="A13" s="51" t="s">
        <v>16</v>
      </c>
      <c r="B13" s="51" t="s">
        <v>73</v>
      </c>
      <c r="C13" s="101"/>
      <c r="D13" s="94"/>
      <c r="E13" s="94"/>
      <c r="F13" s="94"/>
      <c r="G13" s="99">
        <f t="shared" si="0"/>
        <v>0</v>
      </c>
      <c r="H13" s="102"/>
      <c r="I13" s="96"/>
      <c r="J13" s="82"/>
    </row>
    <row r="14" spans="1:10" ht="14.25" customHeight="1" x14ac:dyDescent="0.2">
      <c r="A14" s="51" t="s">
        <v>17</v>
      </c>
      <c r="B14" s="51" t="s">
        <v>74</v>
      </c>
      <c r="C14" s="101"/>
      <c r="D14" s="94"/>
      <c r="E14" s="94"/>
      <c r="F14" s="94"/>
      <c r="G14" s="99">
        <f t="shared" si="0"/>
        <v>0</v>
      </c>
      <c r="H14" s="102"/>
      <c r="I14" s="96"/>
      <c r="J14" s="82"/>
    </row>
    <row r="15" spans="1:10" ht="14.25" customHeight="1" x14ac:dyDescent="0.2">
      <c r="A15" s="51" t="s">
        <v>18</v>
      </c>
      <c r="B15" s="51" t="s">
        <v>75</v>
      </c>
      <c r="C15" s="101"/>
      <c r="D15" s="94"/>
      <c r="E15" s="94"/>
      <c r="F15" s="94"/>
      <c r="G15" s="99">
        <f t="shared" si="0"/>
        <v>0</v>
      </c>
      <c r="H15" s="102"/>
      <c r="I15" s="96"/>
      <c r="J15" s="82"/>
    </row>
    <row r="16" spans="1:10" ht="14.25" customHeight="1" x14ac:dyDescent="0.2">
      <c r="A16" s="51" t="s">
        <v>19</v>
      </c>
      <c r="B16" s="51" t="s">
        <v>76</v>
      </c>
      <c r="C16" s="101"/>
      <c r="D16" s="94"/>
      <c r="E16" s="94"/>
      <c r="F16" s="94"/>
      <c r="G16" s="99">
        <f t="shared" si="0"/>
        <v>0</v>
      </c>
      <c r="H16" s="102"/>
      <c r="I16" s="96"/>
      <c r="J16" s="82"/>
    </row>
    <row r="17" spans="1:10" ht="14.25" customHeight="1" x14ac:dyDescent="0.2">
      <c r="A17" s="51" t="s">
        <v>20</v>
      </c>
      <c r="B17" s="51" t="s">
        <v>77</v>
      </c>
      <c r="C17" s="101"/>
      <c r="D17" s="94"/>
      <c r="E17" s="94"/>
      <c r="F17" s="94"/>
      <c r="G17" s="99">
        <f t="shared" si="0"/>
        <v>0</v>
      </c>
      <c r="H17" s="102"/>
      <c r="I17" s="96"/>
      <c r="J17" s="82"/>
    </row>
    <row r="18" spans="1:10" ht="14.25" customHeight="1" x14ac:dyDescent="0.2">
      <c r="A18" s="51" t="s">
        <v>21</v>
      </c>
      <c r="B18" s="51" t="s">
        <v>78</v>
      </c>
      <c r="C18" s="101"/>
      <c r="D18" s="94"/>
      <c r="E18" s="94"/>
      <c r="F18" s="94"/>
      <c r="G18" s="99">
        <f t="shared" si="0"/>
        <v>0</v>
      </c>
      <c r="H18" s="102"/>
      <c r="I18" s="96"/>
      <c r="J18" s="82"/>
    </row>
    <row r="19" spans="1:10" ht="14.25" customHeight="1" x14ac:dyDescent="0.2">
      <c r="A19" s="51" t="s">
        <v>22</v>
      </c>
      <c r="B19" s="51" t="s">
        <v>79</v>
      </c>
      <c r="C19" s="101"/>
      <c r="D19" s="94"/>
      <c r="E19" s="94"/>
      <c r="F19" s="94"/>
      <c r="G19" s="99">
        <f t="shared" si="0"/>
        <v>0</v>
      </c>
      <c r="H19" s="102"/>
      <c r="I19" s="96"/>
      <c r="J19" s="82"/>
    </row>
    <row r="20" spans="1:10" ht="14.25" customHeight="1" x14ac:dyDescent="0.2">
      <c r="A20" s="51" t="s">
        <v>23</v>
      </c>
      <c r="B20" s="51" t="s">
        <v>80</v>
      </c>
      <c r="C20" s="101"/>
      <c r="D20" s="94"/>
      <c r="E20" s="94"/>
      <c r="F20" s="94"/>
      <c r="G20" s="99">
        <f t="shared" si="0"/>
        <v>0</v>
      </c>
      <c r="H20" s="102"/>
      <c r="I20" s="96"/>
      <c r="J20" s="82"/>
    </row>
    <row r="21" spans="1:10" ht="14.25" customHeight="1" x14ac:dyDescent="0.2">
      <c r="A21" s="51" t="s">
        <v>24</v>
      </c>
      <c r="B21" s="51" t="s">
        <v>81</v>
      </c>
      <c r="C21" s="101"/>
      <c r="D21" s="94"/>
      <c r="E21" s="94"/>
      <c r="F21" s="94"/>
      <c r="G21" s="99">
        <f t="shared" si="0"/>
        <v>0</v>
      </c>
      <c r="H21" s="102"/>
      <c r="I21" s="96"/>
      <c r="J21" s="82"/>
    </row>
    <row r="22" spans="1:10" ht="14.25" customHeight="1" x14ac:dyDescent="0.2">
      <c r="A22" s="51" t="s">
        <v>25</v>
      </c>
      <c r="B22" s="51" t="s">
        <v>82</v>
      </c>
      <c r="C22" s="101"/>
      <c r="D22" s="94"/>
      <c r="E22" s="94"/>
      <c r="F22" s="94"/>
      <c r="G22" s="99">
        <f t="shared" si="0"/>
        <v>0</v>
      </c>
      <c r="H22" s="102"/>
      <c r="I22" s="96"/>
      <c r="J22" s="82"/>
    </row>
    <row r="23" spans="1:10" ht="14.25" customHeight="1" x14ac:dyDescent="0.2">
      <c r="A23" s="51" t="s">
        <v>26</v>
      </c>
      <c r="B23" s="51" t="s">
        <v>83</v>
      </c>
      <c r="C23" s="101"/>
      <c r="D23" s="94"/>
      <c r="E23" s="94"/>
      <c r="F23" s="94"/>
      <c r="G23" s="99">
        <f t="shared" si="0"/>
        <v>0</v>
      </c>
      <c r="H23" s="102"/>
      <c r="I23" s="96"/>
      <c r="J23" s="82"/>
    </row>
    <row r="24" spans="1:10" ht="14.25" customHeight="1" x14ac:dyDescent="0.2">
      <c r="A24" s="51" t="s">
        <v>27</v>
      </c>
      <c r="B24" s="51" t="s">
        <v>84</v>
      </c>
      <c r="C24" s="101"/>
      <c r="D24" s="94"/>
      <c r="E24" s="94"/>
      <c r="F24" s="94"/>
      <c r="G24" s="99">
        <f t="shared" si="0"/>
        <v>0</v>
      </c>
      <c r="H24" s="102"/>
      <c r="I24" s="96"/>
      <c r="J24" s="82"/>
    </row>
    <row r="25" spans="1:10" ht="14.25" customHeight="1" x14ac:dyDescent="0.2">
      <c r="A25" s="51" t="s">
        <v>28</v>
      </c>
      <c r="B25" s="51" t="s">
        <v>85</v>
      </c>
      <c r="C25" s="101"/>
      <c r="D25" s="94"/>
      <c r="E25" s="94"/>
      <c r="F25" s="94"/>
      <c r="G25" s="99">
        <f t="shared" si="0"/>
        <v>0</v>
      </c>
      <c r="H25" s="102"/>
      <c r="I25" s="96"/>
      <c r="J25" s="82"/>
    </row>
    <row r="26" spans="1:10" ht="14.25" customHeight="1" x14ac:dyDescent="0.2">
      <c r="A26" s="51" t="s">
        <v>29</v>
      </c>
      <c r="B26" s="51" t="s">
        <v>86</v>
      </c>
      <c r="C26" s="101"/>
      <c r="D26" s="94"/>
      <c r="E26" s="94"/>
      <c r="F26" s="94"/>
      <c r="G26" s="99">
        <f t="shared" si="0"/>
        <v>0</v>
      </c>
      <c r="H26" s="102"/>
      <c r="I26" s="96"/>
      <c r="J26" s="82"/>
    </row>
    <row r="27" spans="1:10" s="53" customFormat="1" ht="14.25" customHeight="1" x14ac:dyDescent="0.2">
      <c r="A27" s="87"/>
      <c r="B27" s="87" t="s">
        <v>128</v>
      </c>
      <c r="C27" s="103">
        <f>+SUM(C3:C26)</f>
        <v>0</v>
      </c>
      <c r="D27" s="95">
        <f t="shared" ref="D27:F27" si="1">+SUM(D3:D26)</f>
        <v>0</v>
      </c>
      <c r="E27" s="95">
        <f t="shared" si="1"/>
        <v>0</v>
      </c>
      <c r="F27" s="95">
        <f t="shared" si="1"/>
        <v>0</v>
      </c>
      <c r="G27" s="104">
        <f t="shared" si="0"/>
        <v>0</v>
      </c>
      <c r="H27" s="105">
        <f t="shared" ref="H27" si="2">+SUM(H3:H26)</f>
        <v>0</v>
      </c>
      <c r="I27" s="97">
        <f t="shared" ref="I27" si="3">+SUM(I3:I26)</f>
        <v>0</v>
      </c>
      <c r="J27" s="88"/>
    </row>
    <row r="28" spans="1:10" x14ac:dyDescent="0.2">
      <c r="A28" s="6"/>
      <c r="B28" s="6"/>
      <c r="C28" s="44"/>
      <c r="D28" s="45"/>
      <c r="E28" s="45"/>
      <c r="F28" s="45"/>
      <c r="G28" s="60"/>
      <c r="H28" s="45"/>
      <c r="I28" s="45"/>
      <c r="J28" s="8"/>
    </row>
    <row r="29" spans="1:10" x14ac:dyDescent="0.2">
      <c r="A29" s="6"/>
      <c r="B29" s="6"/>
      <c r="C29" s="44"/>
      <c r="D29" s="45"/>
      <c r="E29" s="45"/>
      <c r="F29" s="45"/>
      <c r="G29" s="60"/>
      <c r="H29" s="8"/>
      <c r="I29" s="7"/>
    </row>
    <row r="30" spans="1:10" x14ac:dyDescent="0.2">
      <c r="C30" s="54"/>
      <c r="D30" s="59"/>
    </row>
    <row r="31" spans="1:10" x14ac:dyDescent="0.2">
      <c r="C31" s="54"/>
      <c r="D31" s="54"/>
    </row>
    <row r="32" spans="1:10" x14ac:dyDescent="0.2">
      <c r="C32" s="54"/>
      <c r="D32" s="54"/>
    </row>
    <row r="33" spans="3:4" x14ac:dyDescent="0.2">
      <c r="C33" s="54"/>
      <c r="D33" s="54"/>
    </row>
    <row r="34" spans="3:4" x14ac:dyDescent="0.2">
      <c r="C34" s="54"/>
      <c r="D34" s="54"/>
    </row>
    <row r="35" spans="3:4" x14ac:dyDescent="0.2">
      <c r="C35" s="54"/>
      <c r="D35" s="54"/>
    </row>
    <row r="36" spans="3:4" x14ac:dyDescent="0.2">
      <c r="C36" s="54"/>
      <c r="D36" s="54"/>
    </row>
    <row r="37" spans="3:4" x14ac:dyDescent="0.2">
      <c r="C37" s="54"/>
      <c r="D37" s="54"/>
    </row>
    <row r="38" spans="3:4" x14ac:dyDescent="0.2">
      <c r="C38" s="54"/>
      <c r="D38" s="54"/>
    </row>
    <row r="39" spans="3:4" x14ac:dyDescent="0.2">
      <c r="C39" s="54"/>
      <c r="D39" s="54"/>
    </row>
    <row r="40" spans="3:4" x14ac:dyDescent="0.2">
      <c r="C40" s="54"/>
      <c r="D40" s="54"/>
    </row>
  </sheetData>
  <mergeCells count="2">
    <mergeCell ref="C1:G1"/>
    <mergeCell ref="H1:I1"/>
  </mergeCells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/>
  </sheetViews>
  <sheetFormatPr baseColWidth="10" defaultRowHeight="12.75" x14ac:dyDescent="0.2"/>
  <cols>
    <col min="1" max="1" width="2.7109375" style="54" bestFit="1" customWidth="1"/>
    <col min="2" max="2" width="26.7109375" style="54" bestFit="1" customWidth="1"/>
    <col min="3" max="6" width="11.42578125" style="52"/>
    <col min="7" max="7" width="11.42578125" style="55"/>
    <col min="8" max="8" width="11.42578125" style="52"/>
    <col min="9" max="9" width="11.42578125" style="56"/>
    <col min="10" max="16384" width="11.42578125" style="52"/>
  </cols>
  <sheetData>
    <row r="1" spans="1:10" x14ac:dyDescent="0.2">
      <c r="C1" s="114" t="s">
        <v>129</v>
      </c>
      <c r="D1" s="114"/>
      <c r="E1" s="114"/>
      <c r="F1" s="114"/>
      <c r="G1" s="114"/>
      <c r="H1" s="115" t="s">
        <v>130</v>
      </c>
      <c r="I1" s="115"/>
    </row>
    <row r="2" spans="1:10" s="50" customFormat="1" x14ac:dyDescent="0.2">
      <c r="A2" s="57" t="s">
        <v>127</v>
      </c>
      <c r="B2" s="48"/>
      <c r="C2" s="91" t="s">
        <v>40</v>
      </c>
      <c r="D2" s="91" t="s">
        <v>41</v>
      </c>
      <c r="E2" s="91" t="s">
        <v>42</v>
      </c>
      <c r="F2" s="91" t="s">
        <v>43</v>
      </c>
      <c r="G2" s="92" t="s">
        <v>44</v>
      </c>
      <c r="H2" s="93" t="s">
        <v>45</v>
      </c>
      <c r="I2" s="93" t="s">
        <v>46</v>
      </c>
      <c r="J2" s="49"/>
    </row>
    <row r="3" spans="1:10" ht="14.25" customHeight="1" x14ac:dyDescent="0.2">
      <c r="A3" s="51" t="s">
        <v>7</v>
      </c>
      <c r="B3" s="51" t="s">
        <v>64</v>
      </c>
      <c r="C3" s="98"/>
      <c r="D3" s="94"/>
      <c r="E3" s="94"/>
      <c r="F3" s="94"/>
      <c r="G3" s="99">
        <f>IFERROR(+F3/D3,0)</f>
        <v>0</v>
      </c>
      <c r="H3" s="102"/>
      <c r="I3" s="96"/>
      <c r="J3" s="82"/>
    </row>
    <row r="4" spans="1:10" ht="14.25" customHeight="1" x14ac:dyDescent="0.2">
      <c r="A4" s="51" t="s">
        <v>8</v>
      </c>
      <c r="B4" s="51" t="s">
        <v>65</v>
      </c>
      <c r="C4" s="101"/>
      <c r="D4" s="94"/>
      <c r="E4" s="94"/>
      <c r="F4" s="94"/>
      <c r="G4" s="99">
        <f t="shared" ref="G4:G27" si="0">IFERROR(+F4/D4,0)</f>
        <v>0</v>
      </c>
      <c r="H4" s="102"/>
      <c r="I4" s="96"/>
      <c r="J4" s="82"/>
    </row>
    <row r="5" spans="1:10" ht="14.25" customHeight="1" x14ac:dyDescent="0.2">
      <c r="A5" s="51" t="s">
        <v>9</v>
      </c>
      <c r="B5" s="51" t="s">
        <v>66</v>
      </c>
      <c r="C5" s="98"/>
      <c r="D5" s="94"/>
      <c r="E5" s="94"/>
      <c r="F5" s="94"/>
      <c r="G5" s="99">
        <f t="shared" si="0"/>
        <v>0</v>
      </c>
      <c r="H5" s="100"/>
      <c r="I5" s="96"/>
      <c r="J5" s="82"/>
    </row>
    <row r="6" spans="1:10" ht="14.25" customHeight="1" x14ac:dyDescent="0.2">
      <c r="A6" s="51" t="s">
        <v>67</v>
      </c>
      <c r="B6" s="51" t="s">
        <v>94</v>
      </c>
      <c r="C6" s="101"/>
      <c r="D6" s="94"/>
      <c r="E6" s="94"/>
      <c r="F6" s="94"/>
      <c r="G6" s="99">
        <f t="shared" si="0"/>
        <v>0</v>
      </c>
      <c r="H6" s="102"/>
      <c r="I6" s="96"/>
      <c r="J6" s="82"/>
    </row>
    <row r="7" spans="1:10" ht="14.25" customHeight="1" x14ac:dyDescent="0.2">
      <c r="A7" s="51" t="s">
        <v>10</v>
      </c>
      <c r="B7" s="51" t="s">
        <v>95</v>
      </c>
      <c r="C7" s="101"/>
      <c r="D7" s="94"/>
      <c r="E7" s="94"/>
      <c r="F7" s="94"/>
      <c r="G7" s="99">
        <f t="shared" si="0"/>
        <v>0</v>
      </c>
      <c r="H7" s="102"/>
      <c r="I7" s="96"/>
      <c r="J7" s="82"/>
    </row>
    <row r="8" spans="1:10" ht="14.25" customHeight="1" x14ac:dyDescent="0.2">
      <c r="A8" s="51" t="s">
        <v>11</v>
      </c>
      <c r="B8" s="51" t="s">
        <v>68</v>
      </c>
      <c r="C8" s="101"/>
      <c r="D8" s="94"/>
      <c r="E8" s="94"/>
      <c r="F8" s="94"/>
      <c r="G8" s="99">
        <f t="shared" si="0"/>
        <v>0</v>
      </c>
      <c r="H8" s="102"/>
      <c r="I8" s="96"/>
      <c r="J8" s="82"/>
    </row>
    <row r="9" spans="1:10" ht="14.25" customHeight="1" x14ac:dyDescent="0.2">
      <c r="A9" s="51" t="s">
        <v>12</v>
      </c>
      <c r="B9" s="51" t="s">
        <v>69</v>
      </c>
      <c r="C9" s="101"/>
      <c r="D9" s="94"/>
      <c r="E9" s="94"/>
      <c r="F9" s="94"/>
      <c r="G9" s="99">
        <f t="shared" si="0"/>
        <v>0</v>
      </c>
      <c r="H9" s="102"/>
      <c r="I9" s="96"/>
      <c r="J9" s="82"/>
    </row>
    <row r="10" spans="1:10" ht="14.25" customHeight="1" x14ac:dyDescent="0.2">
      <c r="A10" s="51" t="s">
        <v>13</v>
      </c>
      <c r="B10" s="51" t="s">
        <v>70</v>
      </c>
      <c r="C10" s="101"/>
      <c r="D10" s="94"/>
      <c r="E10" s="94"/>
      <c r="F10" s="94"/>
      <c r="G10" s="99">
        <f t="shared" si="0"/>
        <v>0</v>
      </c>
      <c r="H10" s="102"/>
      <c r="I10" s="96"/>
      <c r="J10" s="82"/>
    </row>
    <row r="11" spans="1:10" ht="14.25" customHeight="1" x14ac:dyDescent="0.2">
      <c r="A11" s="51" t="s">
        <v>14</v>
      </c>
      <c r="B11" s="51" t="s">
        <v>71</v>
      </c>
      <c r="C11" s="101"/>
      <c r="D11" s="94"/>
      <c r="E11" s="94"/>
      <c r="F11" s="94"/>
      <c r="G11" s="99">
        <f t="shared" si="0"/>
        <v>0</v>
      </c>
      <c r="H11" s="102"/>
      <c r="I11" s="96"/>
      <c r="J11" s="82"/>
    </row>
    <row r="12" spans="1:10" ht="14.25" customHeight="1" x14ac:dyDescent="0.2">
      <c r="A12" s="51" t="s">
        <v>15</v>
      </c>
      <c r="B12" s="51" t="s">
        <v>72</v>
      </c>
      <c r="C12" s="101"/>
      <c r="D12" s="94"/>
      <c r="E12" s="94"/>
      <c r="F12" s="94"/>
      <c r="G12" s="99">
        <f t="shared" si="0"/>
        <v>0</v>
      </c>
      <c r="H12" s="102"/>
      <c r="I12" s="96"/>
      <c r="J12" s="82"/>
    </row>
    <row r="13" spans="1:10" ht="14.25" customHeight="1" x14ac:dyDescent="0.2">
      <c r="A13" s="51" t="s">
        <v>16</v>
      </c>
      <c r="B13" s="51" t="s">
        <v>73</v>
      </c>
      <c r="C13" s="101"/>
      <c r="D13" s="94"/>
      <c r="E13" s="94"/>
      <c r="F13" s="94"/>
      <c r="G13" s="99">
        <f t="shared" si="0"/>
        <v>0</v>
      </c>
      <c r="H13" s="102"/>
      <c r="I13" s="96"/>
      <c r="J13" s="82"/>
    </row>
    <row r="14" spans="1:10" ht="14.25" customHeight="1" x14ac:dyDescent="0.2">
      <c r="A14" s="51" t="s">
        <v>17</v>
      </c>
      <c r="B14" s="51" t="s">
        <v>74</v>
      </c>
      <c r="C14" s="101"/>
      <c r="D14" s="94"/>
      <c r="E14" s="94"/>
      <c r="F14" s="94"/>
      <c r="G14" s="99">
        <f t="shared" si="0"/>
        <v>0</v>
      </c>
      <c r="H14" s="102"/>
      <c r="I14" s="96"/>
      <c r="J14" s="82"/>
    </row>
    <row r="15" spans="1:10" ht="14.25" customHeight="1" x14ac:dyDescent="0.2">
      <c r="A15" s="51" t="s">
        <v>18</v>
      </c>
      <c r="B15" s="51" t="s">
        <v>75</v>
      </c>
      <c r="C15" s="101"/>
      <c r="D15" s="94"/>
      <c r="E15" s="94"/>
      <c r="F15" s="94"/>
      <c r="G15" s="99">
        <f t="shared" si="0"/>
        <v>0</v>
      </c>
      <c r="H15" s="102"/>
      <c r="I15" s="96"/>
      <c r="J15" s="82"/>
    </row>
    <row r="16" spans="1:10" ht="14.25" customHeight="1" x14ac:dyDescent="0.2">
      <c r="A16" s="51" t="s">
        <v>19</v>
      </c>
      <c r="B16" s="51" t="s">
        <v>76</v>
      </c>
      <c r="C16" s="101"/>
      <c r="D16" s="94"/>
      <c r="E16" s="94"/>
      <c r="F16" s="94"/>
      <c r="G16" s="99">
        <f t="shared" si="0"/>
        <v>0</v>
      </c>
      <c r="H16" s="102"/>
      <c r="I16" s="96"/>
      <c r="J16" s="82"/>
    </row>
    <row r="17" spans="1:10" ht="14.25" customHeight="1" x14ac:dyDescent="0.2">
      <c r="A17" s="51" t="s">
        <v>20</v>
      </c>
      <c r="B17" s="51" t="s">
        <v>77</v>
      </c>
      <c r="C17" s="101"/>
      <c r="D17" s="94"/>
      <c r="E17" s="94"/>
      <c r="F17" s="94"/>
      <c r="G17" s="99">
        <f t="shared" si="0"/>
        <v>0</v>
      </c>
      <c r="H17" s="102"/>
      <c r="I17" s="96"/>
      <c r="J17" s="82"/>
    </row>
    <row r="18" spans="1:10" ht="14.25" customHeight="1" x14ac:dyDescent="0.2">
      <c r="A18" s="51" t="s">
        <v>21</v>
      </c>
      <c r="B18" s="51" t="s">
        <v>78</v>
      </c>
      <c r="C18" s="101"/>
      <c r="D18" s="94"/>
      <c r="E18" s="94"/>
      <c r="F18" s="94"/>
      <c r="G18" s="99">
        <f t="shared" si="0"/>
        <v>0</v>
      </c>
      <c r="H18" s="102"/>
      <c r="I18" s="96"/>
      <c r="J18" s="82"/>
    </row>
    <row r="19" spans="1:10" ht="14.25" customHeight="1" x14ac:dyDescent="0.2">
      <c r="A19" s="51" t="s">
        <v>22</v>
      </c>
      <c r="B19" s="51" t="s">
        <v>79</v>
      </c>
      <c r="C19" s="101"/>
      <c r="D19" s="94"/>
      <c r="E19" s="94"/>
      <c r="F19" s="94"/>
      <c r="G19" s="99">
        <f t="shared" si="0"/>
        <v>0</v>
      </c>
      <c r="H19" s="102"/>
      <c r="I19" s="96"/>
      <c r="J19" s="82"/>
    </row>
    <row r="20" spans="1:10" ht="14.25" customHeight="1" x14ac:dyDescent="0.2">
      <c r="A20" s="51" t="s">
        <v>23</v>
      </c>
      <c r="B20" s="51" t="s">
        <v>80</v>
      </c>
      <c r="C20" s="101"/>
      <c r="D20" s="94"/>
      <c r="E20" s="94"/>
      <c r="F20" s="94"/>
      <c r="G20" s="99">
        <f t="shared" si="0"/>
        <v>0</v>
      </c>
      <c r="H20" s="102"/>
      <c r="I20" s="96"/>
      <c r="J20" s="82"/>
    </row>
    <row r="21" spans="1:10" ht="14.25" customHeight="1" x14ac:dyDescent="0.2">
      <c r="A21" s="51" t="s">
        <v>24</v>
      </c>
      <c r="B21" s="51" t="s">
        <v>81</v>
      </c>
      <c r="C21" s="101"/>
      <c r="D21" s="94"/>
      <c r="E21" s="94"/>
      <c r="F21" s="94"/>
      <c r="G21" s="99">
        <f t="shared" si="0"/>
        <v>0</v>
      </c>
      <c r="H21" s="102"/>
      <c r="I21" s="96"/>
      <c r="J21" s="82"/>
    </row>
    <row r="22" spans="1:10" ht="14.25" customHeight="1" x14ac:dyDescent="0.2">
      <c r="A22" s="51" t="s">
        <v>25</v>
      </c>
      <c r="B22" s="51" t="s">
        <v>82</v>
      </c>
      <c r="C22" s="101"/>
      <c r="D22" s="94"/>
      <c r="E22" s="94"/>
      <c r="F22" s="94"/>
      <c r="G22" s="99">
        <f t="shared" si="0"/>
        <v>0</v>
      </c>
      <c r="H22" s="102"/>
      <c r="I22" s="96"/>
      <c r="J22" s="82"/>
    </row>
    <row r="23" spans="1:10" ht="14.25" customHeight="1" x14ac:dyDescent="0.2">
      <c r="A23" s="51" t="s">
        <v>26</v>
      </c>
      <c r="B23" s="51" t="s">
        <v>83</v>
      </c>
      <c r="C23" s="101"/>
      <c r="D23" s="94"/>
      <c r="E23" s="94"/>
      <c r="F23" s="94"/>
      <c r="G23" s="99">
        <f t="shared" si="0"/>
        <v>0</v>
      </c>
      <c r="H23" s="102"/>
      <c r="I23" s="96"/>
      <c r="J23" s="82"/>
    </row>
    <row r="24" spans="1:10" ht="14.25" customHeight="1" x14ac:dyDescent="0.2">
      <c r="A24" s="51" t="s">
        <v>27</v>
      </c>
      <c r="B24" s="51" t="s">
        <v>84</v>
      </c>
      <c r="C24" s="101"/>
      <c r="D24" s="94"/>
      <c r="E24" s="94"/>
      <c r="F24" s="94"/>
      <c r="G24" s="99">
        <f t="shared" si="0"/>
        <v>0</v>
      </c>
      <c r="H24" s="102"/>
      <c r="I24" s="96"/>
      <c r="J24" s="82"/>
    </row>
    <row r="25" spans="1:10" ht="14.25" customHeight="1" x14ac:dyDescent="0.2">
      <c r="A25" s="51" t="s">
        <v>28</v>
      </c>
      <c r="B25" s="51" t="s">
        <v>85</v>
      </c>
      <c r="C25" s="101"/>
      <c r="D25" s="94"/>
      <c r="E25" s="94"/>
      <c r="F25" s="94"/>
      <c r="G25" s="99">
        <f t="shared" si="0"/>
        <v>0</v>
      </c>
      <c r="H25" s="102"/>
      <c r="I25" s="96"/>
      <c r="J25" s="82"/>
    </row>
    <row r="26" spans="1:10" ht="14.25" customHeight="1" x14ac:dyDescent="0.2">
      <c r="A26" s="51" t="s">
        <v>29</v>
      </c>
      <c r="B26" s="51" t="s">
        <v>86</v>
      </c>
      <c r="C26" s="101"/>
      <c r="D26" s="94"/>
      <c r="E26" s="94"/>
      <c r="F26" s="94"/>
      <c r="G26" s="99">
        <f t="shared" si="0"/>
        <v>0</v>
      </c>
      <c r="H26" s="102"/>
      <c r="I26" s="96"/>
      <c r="J26" s="82"/>
    </row>
    <row r="27" spans="1:10" s="53" customFormat="1" ht="14.25" customHeight="1" x14ac:dyDescent="0.2">
      <c r="A27" s="87"/>
      <c r="B27" s="87" t="s">
        <v>128</v>
      </c>
      <c r="C27" s="103">
        <f>+SUM(C3:C26)</f>
        <v>0</v>
      </c>
      <c r="D27" s="95">
        <f t="shared" ref="D27:F27" si="1">+SUM(D3:D26)</f>
        <v>0</v>
      </c>
      <c r="E27" s="95">
        <f t="shared" si="1"/>
        <v>0</v>
      </c>
      <c r="F27" s="95">
        <f t="shared" si="1"/>
        <v>0</v>
      </c>
      <c r="G27" s="104">
        <f t="shared" si="0"/>
        <v>0</v>
      </c>
      <c r="H27" s="105">
        <f t="shared" ref="H27" si="2">+SUM(H3:H26)</f>
        <v>0</v>
      </c>
      <c r="I27" s="97">
        <f t="shared" ref="I27" si="3">+SUM(I3:I26)</f>
        <v>0</v>
      </c>
      <c r="J27" s="88"/>
    </row>
    <row r="28" spans="1:10" x14ac:dyDescent="0.2">
      <c r="C28" s="44"/>
      <c r="D28" s="45"/>
      <c r="E28" s="45"/>
      <c r="F28" s="45"/>
      <c r="G28" s="60"/>
      <c r="H28" s="45"/>
      <c r="I28" s="45"/>
      <c r="J28" s="8"/>
    </row>
    <row r="29" spans="1:10" x14ac:dyDescent="0.2">
      <c r="C29" s="54"/>
      <c r="D29" s="54"/>
    </row>
    <row r="30" spans="1:10" x14ac:dyDescent="0.2">
      <c r="C30" s="54"/>
      <c r="D30" s="54"/>
    </row>
    <row r="31" spans="1:10" x14ac:dyDescent="0.2">
      <c r="C31" s="54"/>
      <c r="D31" s="54"/>
    </row>
    <row r="32" spans="1:10" x14ac:dyDescent="0.2">
      <c r="C32" s="54"/>
      <c r="D32" s="54"/>
    </row>
    <row r="33" spans="3:4" x14ac:dyDescent="0.2">
      <c r="C33" s="54"/>
      <c r="D33" s="54"/>
    </row>
    <row r="34" spans="3:4" x14ac:dyDescent="0.2">
      <c r="C34" s="54"/>
      <c r="D34" s="54"/>
    </row>
    <row r="35" spans="3:4" x14ac:dyDescent="0.2">
      <c r="C35" s="54"/>
      <c r="D35" s="54"/>
    </row>
    <row r="36" spans="3:4" x14ac:dyDescent="0.2">
      <c r="C36" s="54"/>
      <c r="D36" s="54"/>
    </row>
    <row r="37" spans="3:4" x14ac:dyDescent="0.2">
      <c r="C37" s="54"/>
      <c r="D37" s="54"/>
    </row>
  </sheetData>
  <mergeCells count="2">
    <mergeCell ref="C1:G1"/>
    <mergeCell ref="H1:I1"/>
  </mergeCells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Normal="100" workbookViewId="0"/>
  </sheetViews>
  <sheetFormatPr baseColWidth="10" defaultRowHeight="12.75" x14ac:dyDescent="0.2"/>
  <cols>
    <col min="1" max="1" width="2.7109375" style="3" bestFit="1" customWidth="1"/>
    <col min="2" max="2" width="26.7109375" style="3" bestFit="1" customWidth="1"/>
    <col min="4" max="4" width="11.85546875" bestFit="1" customWidth="1"/>
    <col min="5" max="6" width="11.5703125" bestFit="1" customWidth="1"/>
    <col min="7" max="7" width="11.42578125" style="63"/>
  </cols>
  <sheetData>
    <row r="1" spans="1:10" x14ac:dyDescent="0.2">
      <c r="C1" s="110" t="s">
        <v>129</v>
      </c>
      <c r="D1" s="110"/>
      <c r="E1" s="110"/>
      <c r="F1" s="110"/>
      <c r="G1" s="110"/>
      <c r="H1" s="111" t="s">
        <v>130</v>
      </c>
      <c r="I1" s="111"/>
    </row>
    <row r="2" spans="1:10" x14ac:dyDescent="0.2">
      <c r="A2" s="57" t="s">
        <v>127</v>
      </c>
      <c r="B2" s="48"/>
      <c r="C2" s="91" t="s">
        <v>40</v>
      </c>
      <c r="D2" s="91" t="s">
        <v>41</v>
      </c>
      <c r="E2" s="91" t="s">
        <v>42</v>
      </c>
      <c r="F2" s="91" t="s">
        <v>43</v>
      </c>
      <c r="G2" s="92" t="s">
        <v>44</v>
      </c>
      <c r="H2" s="93" t="s">
        <v>45</v>
      </c>
      <c r="I2" s="93" t="s">
        <v>46</v>
      </c>
    </row>
    <row r="3" spans="1:10" ht="14.25" customHeight="1" x14ac:dyDescent="0.2">
      <c r="A3" s="51" t="s">
        <v>7</v>
      </c>
      <c r="B3" s="51" t="s">
        <v>64</v>
      </c>
      <c r="C3" s="98">
        <v>1334</v>
      </c>
      <c r="D3" s="94">
        <v>22558.75</v>
      </c>
      <c r="E3" s="94">
        <v>15236.07</v>
      </c>
      <c r="F3" s="94">
        <v>7322.68</v>
      </c>
      <c r="G3" s="99">
        <f>IFERROR(+F3/D3,0)</f>
        <v>0.32460486507452763</v>
      </c>
      <c r="H3" s="100">
        <v>1152</v>
      </c>
      <c r="I3" s="96">
        <f>89.87+16971.61</f>
        <v>17061.48</v>
      </c>
      <c r="J3" s="82"/>
    </row>
    <row r="4" spans="1:10" ht="14.25" customHeight="1" x14ac:dyDescent="0.2">
      <c r="A4" s="51" t="s">
        <v>8</v>
      </c>
      <c r="B4" s="51" t="s">
        <v>65</v>
      </c>
      <c r="C4" s="101">
        <v>141</v>
      </c>
      <c r="D4" s="94">
        <v>2559.64</v>
      </c>
      <c r="E4" s="94">
        <v>1743.69</v>
      </c>
      <c r="F4" s="94">
        <v>815.95</v>
      </c>
      <c r="G4" s="99">
        <f t="shared" ref="G4:G27" si="0">IFERROR(+F4/D4,0)</f>
        <v>0.318775296526074</v>
      </c>
      <c r="H4" s="102">
        <v>206</v>
      </c>
      <c r="I4" s="96">
        <v>2399.91</v>
      </c>
      <c r="J4" s="82"/>
    </row>
    <row r="5" spans="1:10" ht="14.25" customHeight="1" x14ac:dyDescent="0.2">
      <c r="A5" s="51" t="s">
        <v>9</v>
      </c>
      <c r="B5" s="51" t="s">
        <v>66</v>
      </c>
      <c r="C5" s="98">
        <v>1468</v>
      </c>
      <c r="D5" s="94">
        <v>9429.98</v>
      </c>
      <c r="E5" s="94">
        <v>4742.68</v>
      </c>
      <c r="F5" s="94">
        <v>4687.3</v>
      </c>
      <c r="G5" s="99">
        <f t="shared" si="0"/>
        <v>0.49706362049548358</v>
      </c>
      <c r="H5" s="100">
        <v>1392</v>
      </c>
      <c r="I5" s="96">
        <v>9795.77</v>
      </c>
      <c r="J5" s="82"/>
    </row>
    <row r="6" spans="1:10" ht="14.25" customHeight="1" x14ac:dyDescent="0.2">
      <c r="A6" s="51" t="s">
        <v>67</v>
      </c>
      <c r="B6" s="51" t="s">
        <v>94</v>
      </c>
      <c r="C6" s="101">
        <v>22</v>
      </c>
      <c r="D6" s="94">
        <f>150.95+5103.03</f>
        <v>5253.98</v>
      </c>
      <c r="E6" s="94">
        <f>111.57+4243.76</f>
        <v>4355.33</v>
      </c>
      <c r="F6" s="94">
        <f>39.38+859.27</f>
        <v>898.65</v>
      </c>
      <c r="G6" s="99">
        <f t="shared" si="0"/>
        <v>0.17104176262566664</v>
      </c>
      <c r="H6" s="102">
        <v>8</v>
      </c>
      <c r="I6" s="96">
        <v>1475.33</v>
      </c>
      <c r="J6" s="82"/>
    </row>
    <row r="7" spans="1:10" ht="14.25" customHeight="1" x14ac:dyDescent="0.2">
      <c r="A7" s="51" t="s">
        <v>10</v>
      </c>
      <c r="B7" s="51" t="s">
        <v>95</v>
      </c>
      <c r="C7" s="101">
        <v>244</v>
      </c>
      <c r="D7" s="94">
        <v>1838.83</v>
      </c>
      <c r="E7" s="94">
        <v>1097.02</v>
      </c>
      <c r="F7" s="94">
        <v>741.81</v>
      </c>
      <c r="G7" s="99">
        <f t="shared" si="0"/>
        <v>0.40341412746148364</v>
      </c>
      <c r="H7" s="102">
        <v>577</v>
      </c>
      <c r="I7" s="96">
        <v>4207.72</v>
      </c>
      <c r="J7" s="82"/>
    </row>
    <row r="8" spans="1:10" ht="14.25" customHeight="1" x14ac:dyDescent="0.2">
      <c r="A8" s="51" t="s">
        <v>11</v>
      </c>
      <c r="B8" s="51" t="s">
        <v>68</v>
      </c>
      <c r="C8" s="101">
        <v>2</v>
      </c>
      <c r="D8" s="94">
        <v>14.31</v>
      </c>
      <c r="E8" s="94">
        <v>10.25</v>
      </c>
      <c r="F8" s="94">
        <v>4.0599999999999996</v>
      </c>
      <c r="G8" s="99">
        <f t="shared" si="0"/>
        <v>0.28371767994409502</v>
      </c>
      <c r="H8" s="102">
        <v>24</v>
      </c>
      <c r="I8" s="96">
        <v>591.04999999999995</v>
      </c>
      <c r="J8" s="82"/>
    </row>
    <row r="9" spans="1:10" ht="14.25" customHeight="1" x14ac:dyDescent="0.2">
      <c r="A9" s="51" t="s">
        <v>12</v>
      </c>
      <c r="B9" s="51" t="s">
        <v>69</v>
      </c>
      <c r="C9" s="101">
        <v>26</v>
      </c>
      <c r="D9" s="94">
        <v>317.66000000000003</v>
      </c>
      <c r="E9" s="94">
        <v>267.06</v>
      </c>
      <c r="F9" s="94">
        <v>50.6</v>
      </c>
      <c r="G9" s="99">
        <f t="shared" si="0"/>
        <v>0.15928980671157841</v>
      </c>
      <c r="H9" s="102">
        <v>92</v>
      </c>
      <c r="I9" s="96">
        <v>1160.7</v>
      </c>
      <c r="J9" s="82"/>
    </row>
    <row r="10" spans="1:10" ht="14.25" customHeight="1" x14ac:dyDescent="0.2">
      <c r="A10" s="51" t="s">
        <v>13</v>
      </c>
      <c r="B10" s="51" t="s">
        <v>70</v>
      </c>
      <c r="C10" s="101">
        <v>33</v>
      </c>
      <c r="D10" s="94">
        <v>309.45</v>
      </c>
      <c r="E10" s="94">
        <v>208.49</v>
      </c>
      <c r="F10" s="94">
        <v>100.96</v>
      </c>
      <c r="G10" s="99">
        <f t="shared" si="0"/>
        <v>0.32625626110841816</v>
      </c>
      <c r="H10" s="102">
        <v>252</v>
      </c>
      <c r="I10" s="96">
        <v>2552.6</v>
      </c>
      <c r="J10" s="82"/>
    </row>
    <row r="11" spans="1:10" ht="14.25" customHeight="1" x14ac:dyDescent="0.2">
      <c r="A11" s="51" t="s">
        <v>14</v>
      </c>
      <c r="B11" s="51" t="s">
        <v>71</v>
      </c>
      <c r="C11" s="101">
        <v>18</v>
      </c>
      <c r="D11" s="94">
        <v>118.17</v>
      </c>
      <c r="E11" s="94">
        <v>88.75</v>
      </c>
      <c r="F11" s="94">
        <v>29.42</v>
      </c>
      <c r="G11" s="99">
        <f t="shared" si="0"/>
        <v>0.24896335787424898</v>
      </c>
      <c r="H11" s="102">
        <v>300</v>
      </c>
      <c r="I11" s="96">
        <v>1927.8</v>
      </c>
      <c r="J11" s="82"/>
    </row>
    <row r="12" spans="1:10" ht="14.25" customHeight="1" x14ac:dyDescent="0.2">
      <c r="A12" s="51" t="s">
        <v>15</v>
      </c>
      <c r="B12" s="51" t="s">
        <v>72</v>
      </c>
      <c r="C12" s="101">
        <v>9</v>
      </c>
      <c r="D12" s="94">
        <v>152.44999999999999</v>
      </c>
      <c r="E12" s="94">
        <v>91.15</v>
      </c>
      <c r="F12" s="94">
        <v>61.3</v>
      </c>
      <c r="G12" s="99">
        <f t="shared" si="0"/>
        <v>0.40209904886848147</v>
      </c>
      <c r="H12" s="102">
        <v>194</v>
      </c>
      <c r="I12" s="96">
        <v>4193</v>
      </c>
      <c r="J12" s="82"/>
    </row>
    <row r="13" spans="1:10" ht="14.25" customHeight="1" x14ac:dyDescent="0.2">
      <c r="A13" s="51" t="s">
        <v>16</v>
      </c>
      <c r="B13" s="51" t="s">
        <v>73</v>
      </c>
      <c r="C13" s="101">
        <v>76</v>
      </c>
      <c r="D13" s="94">
        <v>1056.46</v>
      </c>
      <c r="E13" s="94">
        <v>717.79</v>
      </c>
      <c r="F13" s="94">
        <v>338.67</v>
      </c>
      <c r="G13" s="99">
        <f t="shared" si="0"/>
        <v>0.32057058478314371</v>
      </c>
      <c r="H13" s="102">
        <v>523</v>
      </c>
      <c r="I13" s="96">
        <v>7708.94</v>
      </c>
      <c r="J13" s="82"/>
    </row>
    <row r="14" spans="1:10" ht="14.25" customHeight="1" x14ac:dyDescent="0.2">
      <c r="A14" s="51" t="s">
        <v>17</v>
      </c>
      <c r="B14" s="51" t="s">
        <v>74</v>
      </c>
      <c r="C14" s="101">
        <v>54</v>
      </c>
      <c r="D14" s="94">
        <v>514.04999999999995</v>
      </c>
      <c r="E14" s="94">
        <v>346.76</v>
      </c>
      <c r="F14" s="94">
        <v>167.29</v>
      </c>
      <c r="G14" s="99">
        <f t="shared" si="0"/>
        <v>0.32543526894270985</v>
      </c>
      <c r="H14" s="102">
        <v>651</v>
      </c>
      <c r="I14" s="96">
        <v>4740.49</v>
      </c>
      <c r="J14" s="82"/>
    </row>
    <row r="15" spans="1:10" ht="14.25" customHeight="1" x14ac:dyDescent="0.2">
      <c r="A15" s="51" t="s">
        <v>18</v>
      </c>
      <c r="B15" s="51" t="s">
        <v>75</v>
      </c>
      <c r="C15" s="101"/>
      <c r="D15" s="94"/>
      <c r="E15" s="94"/>
      <c r="F15" s="94"/>
      <c r="G15" s="99">
        <f t="shared" si="0"/>
        <v>0</v>
      </c>
      <c r="H15" s="102">
        <v>53</v>
      </c>
      <c r="I15" s="96">
        <v>1032.2</v>
      </c>
      <c r="J15" s="82"/>
    </row>
    <row r="16" spans="1:10" ht="14.25" customHeight="1" x14ac:dyDescent="0.2">
      <c r="A16" s="51" t="s">
        <v>19</v>
      </c>
      <c r="B16" s="51" t="s">
        <v>76</v>
      </c>
      <c r="C16" s="101">
        <v>25</v>
      </c>
      <c r="D16" s="94">
        <v>189.93</v>
      </c>
      <c r="E16" s="94">
        <v>126.37</v>
      </c>
      <c r="F16" s="94">
        <v>63.56</v>
      </c>
      <c r="G16" s="99">
        <f t="shared" si="0"/>
        <v>0.33464960775022379</v>
      </c>
      <c r="H16" s="102">
        <v>91</v>
      </c>
      <c r="I16" s="96">
        <v>1393.81</v>
      </c>
      <c r="J16" s="82"/>
    </row>
    <row r="17" spans="1:10" ht="14.25" customHeight="1" x14ac:dyDescent="0.2">
      <c r="A17" s="51" t="s">
        <v>20</v>
      </c>
      <c r="B17" s="51" t="s">
        <v>77</v>
      </c>
      <c r="C17" s="101">
        <v>104</v>
      </c>
      <c r="D17" s="94">
        <v>782.99</v>
      </c>
      <c r="E17" s="94">
        <v>508.68</v>
      </c>
      <c r="F17" s="94">
        <v>274.31</v>
      </c>
      <c r="G17" s="99">
        <f t="shared" si="0"/>
        <v>0.35033653047931645</v>
      </c>
      <c r="H17" s="102">
        <v>537</v>
      </c>
      <c r="I17" s="96">
        <v>3384.8</v>
      </c>
      <c r="J17" s="82"/>
    </row>
    <row r="18" spans="1:10" s="5" customFormat="1" ht="14.25" customHeight="1" x14ac:dyDescent="0.2">
      <c r="A18" s="51" t="s">
        <v>21</v>
      </c>
      <c r="B18" s="51" t="s">
        <v>78</v>
      </c>
      <c r="C18" s="101">
        <v>140</v>
      </c>
      <c r="D18" s="94">
        <v>1621.01</v>
      </c>
      <c r="E18" s="94">
        <v>1094.6199999999999</v>
      </c>
      <c r="F18" s="94">
        <v>526.39</v>
      </c>
      <c r="G18" s="99">
        <f t="shared" si="0"/>
        <v>0.32472964386401071</v>
      </c>
      <c r="H18" s="102">
        <v>603</v>
      </c>
      <c r="I18" s="96">
        <v>5809.29</v>
      </c>
      <c r="J18" s="82"/>
    </row>
    <row r="19" spans="1:10" ht="14.25" customHeight="1" x14ac:dyDescent="0.2">
      <c r="A19" s="51" t="s">
        <v>22</v>
      </c>
      <c r="B19" s="51" t="s">
        <v>79</v>
      </c>
      <c r="C19" s="101">
        <v>26</v>
      </c>
      <c r="D19" s="94">
        <v>287.52999999999997</v>
      </c>
      <c r="E19" s="94">
        <v>229.21</v>
      </c>
      <c r="F19" s="94">
        <v>58.32</v>
      </c>
      <c r="G19" s="99">
        <f t="shared" si="0"/>
        <v>0.20283100893819778</v>
      </c>
      <c r="H19" s="102">
        <v>33</v>
      </c>
      <c r="I19" s="96">
        <v>321.49</v>
      </c>
      <c r="J19" s="82"/>
    </row>
    <row r="20" spans="1:10" ht="14.25" customHeight="1" x14ac:dyDescent="0.2">
      <c r="A20" s="51" t="s">
        <v>23</v>
      </c>
      <c r="B20" s="51" t="s">
        <v>80</v>
      </c>
      <c r="C20" s="101">
        <v>9</v>
      </c>
      <c r="D20" s="94">
        <v>762.29</v>
      </c>
      <c r="E20" s="94">
        <v>639.37</v>
      </c>
      <c r="F20" s="94">
        <v>122.92</v>
      </c>
      <c r="G20" s="99">
        <f t="shared" si="0"/>
        <v>0.16125096747956816</v>
      </c>
      <c r="H20" s="102">
        <v>3</v>
      </c>
      <c r="I20" s="96">
        <v>29.85</v>
      </c>
      <c r="J20" s="82"/>
    </row>
    <row r="21" spans="1:10" ht="14.25" customHeight="1" x14ac:dyDescent="0.2">
      <c r="A21" s="51" t="s">
        <v>24</v>
      </c>
      <c r="B21" s="51" t="s">
        <v>81</v>
      </c>
      <c r="C21" s="101">
        <v>26</v>
      </c>
      <c r="D21" s="94">
        <v>1164.55</v>
      </c>
      <c r="E21" s="94">
        <v>867.47</v>
      </c>
      <c r="F21" s="94">
        <v>297.08</v>
      </c>
      <c r="G21" s="99">
        <f t="shared" si="0"/>
        <v>0.25510282941908891</v>
      </c>
      <c r="H21" s="102">
        <v>25</v>
      </c>
      <c r="I21" s="96">
        <v>1076.69</v>
      </c>
      <c r="J21" s="82"/>
    </row>
    <row r="22" spans="1:10" ht="14.25" customHeight="1" x14ac:dyDescent="0.2">
      <c r="A22" s="51" t="s">
        <v>25</v>
      </c>
      <c r="B22" s="51" t="s">
        <v>82</v>
      </c>
      <c r="C22" s="101">
        <v>139</v>
      </c>
      <c r="D22" s="94">
        <v>600.39</v>
      </c>
      <c r="E22" s="94">
        <v>352.83</v>
      </c>
      <c r="F22" s="94">
        <v>247.56</v>
      </c>
      <c r="G22" s="99">
        <f t="shared" si="0"/>
        <v>0.41233198421026335</v>
      </c>
      <c r="H22" s="102">
        <v>748</v>
      </c>
      <c r="I22" s="96">
        <v>3253.71</v>
      </c>
      <c r="J22" s="82"/>
    </row>
    <row r="23" spans="1:10" ht="14.25" customHeight="1" x14ac:dyDescent="0.2">
      <c r="A23" s="51" t="s">
        <v>26</v>
      </c>
      <c r="B23" s="51" t="s">
        <v>83</v>
      </c>
      <c r="C23" s="101">
        <v>24</v>
      </c>
      <c r="D23" s="94">
        <v>268.3</v>
      </c>
      <c r="E23" s="94">
        <v>176.29</v>
      </c>
      <c r="F23" s="94">
        <v>92.01</v>
      </c>
      <c r="G23" s="99">
        <f t="shared" si="0"/>
        <v>0.34293701080879613</v>
      </c>
      <c r="H23" s="102">
        <v>312</v>
      </c>
      <c r="I23" s="96">
        <v>3279.5</v>
      </c>
      <c r="J23" s="82"/>
    </row>
    <row r="24" spans="1:10" ht="14.25" customHeight="1" x14ac:dyDescent="0.2">
      <c r="A24" s="51" t="s">
        <v>27</v>
      </c>
      <c r="B24" s="51" t="s">
        <v>84</v>
      </c>
      <c r="C24" s="101">
        <v>28</v>
      </c>
      <c r="D24" s="94">
        <v>417.76</v>
      </c>
      <c r="E24" s="94">
        <v>284.38</v>
      </c>
      <c r="F24" s="94">
        <v>133.38</v>
      </c>
      <c r="G24" s="99">
        <f t="shared" si="0"/>
        <v>0.31927422443508235</v>
      </c>
      <c r="H24" s="102">
        <v>329</v>
      </c>
      <c r="I24" s="96">
        <v>3178.15</v>
      </c>
      <c r="J24" s="82"/>
    </row>
    <row r="25" spans="1:10" ht="14.25" customHeight="1" x14ac:dyDescent="0.2">
      <c r="A25" s="51" t="s">
        <v>28</v>
      </c>
      <c r="B25" s="51" t="s">
        <v>85</v>
      </c>
      <c r="C25" s="101">
        <v>4</v>
      </c>
      <c r="D25" s="94">
        <v>87.35</v>
      </c>
      <c r="E25" s="94">
        <v>60.54</v>
      </c>
      <c r="F25" s="94">
        <v>26.81</v>
      </c>
      <c r="G25" s="99">
        <f t="shared" si="0"/>
        <v>0.30692615912993704</v>
      </c>
      <c r="H25" s="102">
        <v>3</v>
      </c>
      <c r="I25" s="96">
        <v>54.35</v>
      </c>
      <c r="J25" s="82"/>
    </row>
    <row r="26" spans="1:10" ht="14.25" customHeight="1" x14ac:dyDescent="0.2">
      <c r="A26" s="51" t="s">
        <v>29</v>
      </c>
      <c r="B26" s="51" t="s">
        <v>86</v>
      </c>
      <c r="C26" s="101">
        <v>10</v>
      </c>
      <c r="D26" s="94">
        <v>94.49</v>
      </c>
      <c r="E26" s="94">
        <v>63.51</v>
      </c>
      <c r="F26" s="94">
        <v>30.98</v>
      </c>
      <c r="G26" s="99">
        <f t="shared" si="0"/>
        <v>0.32786538258016723</v>
      </c>
      <c r="H26" s="102">
        <v>120</v>
      </c>
      <c r="I26" s="96">
        <v>2514.4899999999998</v>
      </c>
      <c r="J26" s="82"/>
    </row>
    <row r="27" spans="1:10" s="89" customFormat="1" ht="14.25" customHeight="1" x14ac:dyDescent="0.2">
      <c r="A27" s="87"/>
      <c r="B27" s="87" t="s">
        <v>128</v>
      </c>
      <c r="C27" s="103">
        <f>+SUM(C3:C26)</f>
        <v>3962</v>
      </c>
      <c r="D27" s="95">
        <f t="shared" ref="D27:F27" si="1">+SUM(D3:D26)</f>
        <v>50400.319999999992</v>
      </c>
      <c r="E27" s="95">
        <f t="shared" si="1"/>
        <v>33308.31</v>
      </c>
      <c r="F27" s="95">
        <f t="shared" si="1"/>
        <v>17092.009999999998</v>
      </c>
      <c r="G27" s="104">
        <f t="shared" si="0"/>
        <v>0.33912502936489292</v>
      </c>
      <c r="H27" s="105">
        <f t="shared" ref="H27" si="2">+SUM(H3:H26)</f>
        <v>8228</v>
      </c>
      <c r="I27" s="97">
        <f t="shared" ref="I27" si="3">+SUM(I3:I26)</f>
        <v>83143.120000000024</v>
      </c>
      <c r="J27" s="88"/>
    </row>
    <row r="28" spans="1:10" s="5" customFormat="1" x14ac:dyDescent="0.2">
      <c r="A28" s="6"/>
      <c r="B28" s="6"/>
      <c r="C28" s="44"/>
      <c r="D28" s="45"/>
      <c r="E28" s="45"/>
      <c r="F28" s="45"/>
      <c r="G28" s="60"/>
      <c r="H28" s="45"/>
      <c r="I28" s="45"/>
      <c r="J28" s="8"/>
    </row>
    <row r="29" spans="1:10" s="5" customFormat="1" x14ac:dyDescent="0.2">
      <c r="A29" s="6"/>
      <c r="B29" s="6"/>
      <c r="C29" s="44"/>
      <c r="D29" s="45"/>
      <c r="E29" s="45"/>
      <c r="F29" s="45"/>
      <c r="G29" s="60"/>
      <c r="H29" s="8"/>
      <c r="I29" s="7"/>
      <c r="J29" s="8"/>
    </row>
    <row r="30" spans="1:10" s="5" customFormat="1" x14ac:dyDescent="0.2">
      <c r="A30" s="6"/>
      <c r="B30" s="6"/>
      <c r="C30" s="4"/>
      <c r="D30" s="4"/>
      <c r="E30" s="4"/>
      <c r="F30" s="4"/>
      <c r="G30" s="61"/>
      <c r="H30" s="8"/>
      <c r="I30" s="8"/>
      <c r="J30" s="8"/>
    </row>
    <row r="31" spans="1:10" s="5" customFormat="1" x14ac:dyDescent="0.2">
      <c r="A31" s="3"/>
      <c r="B31" s="3"/>
      <c r="C31" s="4"/>
      <c r="D31" s="4"/>
      <c r="E31" s="4"/>
      <c r="F31" s="4"/>
      <c r="G31" s="61"/>
      <c r="H31" s="8"/>
      <c r="I31" s="7"/>
      <c r="J31" s="8"/>
    </row>
    <row r="32" spans="1:10" s="5" customFormat="1" x14ac:dyDescent="0.2">
      <c r="A32" s="3"/>
      <c r="B32" s="3"/>
      <c r="C32" s="4"/>
      <c r="D32" s="4"/>
      <c r="E32" s="4"/>
      <c r="F32" s="4"/>
      <c r="G32" s="61"/>
      <c r="H32" s="8"/>
      <c r="I32" s="8"/>
      <c r="J32" s="8"/>
    </row>
    <row r="33" spans="1:10" s="5" customFormat="1" ht="11.25" customHeight="1" x14ac:dyDescent="0.2">
      <c r="A33" s="3"/>
      <c r="B33" s="3"/>
      <c r="C33" s="4"/>
      <c r="D33" s="4"/>
      <c r="E33" s="4"/>
      <c r="F33" s="4"/>
      <c r="G33" s="61"/>
      <c r="H33" s="8"/>
      <c r="I33" s="7"/>
      <c r="J33" s="8"/>
    </row>
    <row r="34" spans="1:10" s="5" customFormat="1" x14ac:dyDescent="0.2">
      <c r="A34" s="3"/>
      <c r="B34" s="3"/>
      <c r="C34" s="4"/>
      <c r="D34" s="4"/>
      <c r="E34" s="4"/>
      <c r="F34" s="4"/>
      <c r="G34" s="61"/>
      <c r="H34" s="8"/>
      <c r="I34" s="8"/>
      <c r="J34" s="8"/>
    </row>
    <row r="35" spans="1:10" s="5" customFormat="1" x14ac:dyDescent="0.2">
      <c r="A35" s="3"/>
      <c r="B35" s="3"/>
      <c r="C35" s="4"/>
      <c r="D35" s="4"/>
      <c r="E35" s="4"/>
      <c r="F35" s="4"/>
      <c r="G35" s="61"/>
      <c r="H35" s="8"/>
      <c r="I35" s="8"/>
      <c r="J35" s="8"/>
    </row>
    <row r="36" spans="1:10" s="5" customFormat="1" x14ac:dyDescent="0.2">
      <c r="A36" s="3"/>
      <c r="B36" s="3"/>
      <c r="C36" s="4"/>
      <c r="D36" s="4"/>
      <c r="E36" s="4"/>
      <c r="F36" s="4"/>
      <c r="G36" s="61"/>
      <c r="H36" s="8"/>
      <c r="I36" s="8"/>
      <c r="J36" s="8"/>
    </row>
    <row r="37" spans="1:10" s="5" customFormat="1" x14ac:dyDescent="0.2">
      <c r="A37" s="3"/>
      <c r="B37" s="3"/>
      <c r="C37" s="4"/>
      <c r="D37" s="4"/>
      <c r="E37" s="4"/>
      <c r="F37" s="4"/>
      <c r="G37" s="61"/>
      <c r="H37" s="8"/>
      <c r="I37" s="8"/>
      <c r="J37" s="8"/>
    </row>
    <row r="38" spans="1:10" s="5" customFormat="1" x14ac:dyDescent="0.2">
      <c r="A38" s="3"/>
      <c r="B38" s="3"/>
      <c r="C38" s="4"/>
      <c r="D38" s="4"/>
      <c r="E38" s="4"/>
      <c r="F38" s="4"/>
      <c r="G38" s="61"/>
      <c r="H38" s="8"/>
      <c r="I38" s="8"/>
      <c r="J38" s="8"/>
    </row>
    <row r="39" spans="1:10" s="5" customFormat="1" x14ac:dyDescent="0.2">
      <c r="A39" s="3"/>
      <c r="B39" s="3"/>
      <c r="G39" s="62"/>
    </row>
    <row r="40" spans="1:10" s="5" customFormat="1" x14ac:dyDescent="0.2">
      <c r="A40" s="3"/>
      <c r="B40" s="3"/>
      <c r="G40" s="62"/>
    </row>
    <row r="41" spans="1:10" s="5" customFormat="1" x14ac:dyDescent="0.2">
      <c r="A41" s="3"/>
      <c r="B41" s="3"/>
      <c r="G41" s="62"/>
    </row>
    <row r="42" spans="1:10" s="5" customFormat="1" x14ac:dyDescent="0.2">
      <c r="A42" s="3"/>
      <c r="B42" s="3"/>
      <c r="G42" s="62"/>
    </row>
    <row r="43" spans="1:10" s="5" customFormat="1" x14ac:dyDescent="0.2">
      <c r="A43" s="6"/>
      <c r="B43" s="6"/>
      <c r="G43" s="62"/>
    </row>
  </sheetData>
  <mergeCells count="2">
    <mergeCell ref="C1:G1"/>
    <mergeCell ref="H1:I1"/>
  </mergeCells>
  <phoneticPr fontId="0" type="noConversion"/>
  <pageMargins left="0.75" right="0.75" top="1" bottom="1" header="0" footer="0"/>
  <pageSetup paperSize="257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Normal="100" workbookViewId="0"/>
  </sheetViews>
  <sheetFormatPr baseColWidth="10" defaultColWidth="11.42578125" defaultRowHeight="12.75" x14ac:dyDescent="0.2"/>
  <cols>
    <col min="1" max="1" width="2.7109375" style="3" bestFit="1" customWidth="1"/>
    <col min="2" max="2" width="26.7109375" style="3" bestFit="1" customWidth="1"/>
    <col min="3" max="3" width="6.42578125" bestFit="1" customWidth="1"/>
    <col min="4" max="4" width="11.5703125" bestFit="1" customWidth="1"/>
    <col min="5" max="5" width="11.85546875" bestFit="1" customWidth="1"/>
    <col min="6" max="6" width="11.5703125" bestFit="1" customWidth="1"/>
  </cols>
  <sheetData>
    <row r="1" spans="1:10" x14ac:dyDescent="0.2">
      <c r="C1" s="110" t="s">
        <v>129</v>
      </c>
      <c r="D1" s="110"/>
      <c r="E1" s="110"/>
      <c r="F1" s="110"/>
      <c r="G1" s="110"/>
      <c r="H1" s="111" t="s">
        <v>130</v>
      </c>
      <c r="I1" s="111"/>
    </row>
    <row r="2" spans="1:10" x14ac:dyDescent="0.2">
      <c r="A2" s="57" t="s">
        <v>127</v>
      </c>
      <c r="B2" s="48"/>
      <c r="C2" s="91" t="s">
        <v>40</v>
      </c>
      <c r="D2" s="91" t="s">
        <v>41</v>
      </c>
      <c r="E2" s="91" t="s">
        <v>42</v>
      </c>
      <c r="F2" s="91" t="s">
        <v>43</v>
      </c>
      <c r="G2" s="92" t="s">
        <v>44</v>
      </c>
      <c r="H2" s="93" t="s">
        <v>45</v>
      </c>
      <c r="I2" s="93" t="s">
        <v>46</v>
      </c>
    </row>
    <row r="3" spans="1:10" ht="14.25" customHeight="1" x14ac:dyDescent="0.2">
      <c r="A3" s="51" t="s">
        <v>7</v>
      </c>
      <c r="B3" s="51" t="s">
        <v>64</v>
      </c>
      <c r="C3" s="98">
        <v>1131</v>
      </c>
      <c r="D3" s="94">
        <v>18079.03</v>
      </c>
      <c r="E3" s="94">
        <v>12233.19</v>
      </c>
      <c r="F3" s="94">
        <v>5845.83</v>
      </c>
      <c r="G3" s="99">
        <f>IFERROR(+F3/D3,0)</f>
        <v>0.32334865310804839</v>
      </c>
      <c r="H3" s="100">
        <v>1253</v>
      </c>
      <c r="I3" s="96">
        <v>17898.93</v>
      </c>
      <c r="J3" s="82"/>
    </row>
    <row r="4" spans="1:10" ht="14.25" customHeight="1" x14ac:dyDescent="0.2">
      <c r="A4" s="51" t="s">
        <v>8</v>
      </c>
      <c r="B4" s="51" t="s">
        <v>65</v>
      </c>
      <c r="C4" s="101">
        <v>135</v>
      </c>
      <c r="D4" s="94">
        <v>1783.54</v>
      </c>
      <c r="E4" s="94">
        <v>1192.93</v>
      </c>
      <c r="F4" s="94">
        <v>590.61</v>
      </c>
      <c r="G4" s="99">
        <f t="shared" ref="G4:G27" si="0">IFERROR(+F4/D4,0)</f>
        <v>0.33114480191080659</v>
      </c>
      <c r="H4" s="102">
        <v>182</v>
      </c>
      <c r="I4" s="96">
        <v>2121.96</v>
      </c>
      <c r="J4" s="82"/>
    </row>
    <row r="5" spans="1:10" ht="14.25" customHeight="1" x14ac:dyDescent="0.2">
      <c r="A5" s="51" t="s">
        <v>9</v>
      </c>
      <c r="B5" s="51" t="s">
        <v>66</v>
      </c>
      <c r="C5" s="98">
        <v>1289</v>
      </c>
      <c r="D5" s="94">
        <v>8505.81</v>
      </c>
      <c r="E5" s="94">
        <v>4486.37</v>
      </c>
      <c r="F5" s="94">
        <v>4019.44</v>
      </c>
      <c r="G5" s="99">
        <f t="shared" si="0"/>
        <v>0.47255229072833749</v>
      </c>
      <c r="H5" s="100">
        <v>1453</v>
      </c>
      <c r="I5" s="96">
        <v>10934.49</v>
      </c>
      <c r="J5" s="82"/>
    </row>
    <row r="6" spans="1:10" ht="14.25" customHeight="1" x14ac:dyDescent="0.2">
      <c r="A6" s="51" t="s">
        <v>67</v>
      </c>
      <c r="B6" s="51" t="s">
        <v>94</v>
      </c>
      <c r="C6" s="101">
        <v>16</v>
      </c>
      <c r="D6" s="94">
        <v>3530.09</v>
      </c>
      <c r="E6" s="94">
        <v>2889.84</v>
      </c>
      <c r="F6" s="94">
        <v>640.25</v>
      </c>
      <c r="G6" s="99">
        <f t="shared" si="0"/>
        <v>0.18136931353024993</v>
      </c>
      <c r="H6" s="102">
        <v>7</v>
      </c>
      <c r="I6" s="96">
        <v>1332.42</v>
      </c>
      <c r="J6" s="82"/>
    </row>
    <row r="7" spans="1:10" ht="14.25" customHeight="1" x14ac:dyDescent="0.2">
      <c r="A7" s="51" t="s">
        <v>10</v>
      </c>
      <c r="B7" s="51" t="s">
        <v>95</v>
      </c>
      <c r="C7" s="101">
        <v>183</v>
      </c>
      <c r="D7" s="94">
        <v>1328.27</v>
      </c>
      <c r="E7" s="94">
        <v>786.8</v>
      </c>
      <c r="F7" s="94">
        <v>541.47</v>
      </c>
      <c r="G7" s="99">
        <f t="shared" si="0"/>
        <v>0.40765055297492231</v>
      </c>
      <c r="H7" s="102">
        <v>613</v>
      </c>
      <c r="I7" s="96">
        <v>4691.1400000000003</v>
      </c>
      <c r="J7" s="82"/>
    </row>
    <row r="8" spans="1:10" ht="14.25" customHeight="1" x14ac:dyDescent="0.2">
      <c r="A8" s="51" t="s">
        <v>11</v>
      </c>
      <c r="B8" s="51" t="s">
        <v>68</v>
      </c>
      <c r="C8" s="101">
        <v>2</v>
      </c>
      <c r="D8" s="94">
        <v>15.9</v>
      </c>
      <c r="E8" s="94">
        <v>11.13</v>
      </c>
      <c r="F8" s="94">
        <v>4.7699999999999996</v>
      </c>
      <c r="G8" s="99">
        <f t="shared" si="0"/>
        <v>0.3</v>
      </c>
      <c r="H8" s="102">
        <v>22</v>
      </c>
      <c r="I8" s="96">
        <v>575.15</v>
      </c>
      <c r="J8" s="82"/>
    </row>
    <row r="9" spans="1:10" ht="14.25" customHeight="1" x14ac:dyDescent="0.2">
      <c r="A9" s="51" t="s">
        <v>12</v>
      </c>
      <c r="B9" s="51" t="s">
        <v>69</v>
      </c>
      <c r="C9" s="101">
        <v>20</v>
      </c>
      <c r="D9" s="94">
        <v>198.91</v>
      </c>
      <c r="E9" s="94">
        <v>157.76</v>
      </c>
      <c r="F9" s="94">
        <v>41.15</v>
      </c>
      <c r="G9" s="99">
        <f t="shared" si="0"/>
        <v>0.20687748227841737</v>
      </c>
      <c r="H9" s="102">
        <v>87</v>
      </c>
      <c r="I9" s="96">
        <v>1074.1500000000001</v>
      </c>
      <c r="J9" s="82"/>
    </row>
    <row r="10" spans="1:10" ht="14.25" customHeight="1" x14ac:dyDescent="0.2">
      <c r="A10" s="51" t="s">
        <v>13</v>
      </c>
      <c r="B10" s="51" t="s">
        <v>70</v>
      </c>
      <c r="C10" s="101">
        <v>25</v>
      </c>
      <c r="D10" s="94">
        <v>244.85</v>
      </c>
      <c r="E10" s="94">
        <v>166.59</v>
      </c>
      <c r="F10" s="94">
        <v>78.260000000000005</v>
      </c>
      <c r="G10" s="99">
        <f t="shared" si="0"/>
        <v>0.31962425975086789</v>
      </c>
      <c r="H10" s="102">
        <v>276</v>
      </c>
      <c r="I10" s="96">
        <v>2788.22</v>
      </c>
      <c r="J10" s="82"/>
    </row>
    <row r="11" spans="1:10" ht="14.25" customHeight="1" x14ac:dyDescent="0.2">
      <c r="A11" s="51" t="s">
        <v>14</v>
      </c>
      <c r="B11" s="51" t="s">
        <v>71</v>
      </c>
      <c r="C11" s="101">
        <v>11</v>
      </c>
      <c r="D11" s="94">
        <v>70.94</v>
      </c>
      <c r="E11" s="94">
        <v>51.62</v>
      </c>
      <c r="F11" s="94">
        <v>19.32</v>
      </c>
      <c r="G11" s="99">
        <f t="shared" si="0"/>
        <v>0.2723428249224697</v>
      </c>
      <c r="H11" s="102">
        <v>290</v>
      </c>
      <c r="I11" s="96">
        <v>1865.3</v>
      </c>
      <c r="J11" s="82"/>
    </row>
    <row r="12" spans="1:10" ht="14.25" customHeight="1" x14ac:dyDescent="0.2">
      <c r="A12" s="51" t="s">
        <v>15</v>
      </c>
      <c r="B12" s="51" t="s">
        <v>72</v>
      </c>
      <c r="C12" s="101">
        <v>14</v>
      </c>
      <c r="D12" s="94">
        <v>204.11</v>
      </c>
      <c r="E12" s="94">
        <v>131.68</v>
      </c>
      <c r="F12" s="94">
        <v>72.430000000000007</v>
      </c>
      <c r="G12" s="99">
        <f t="shared" si="0"/>
        <v>0.35485767478320512</v>
      </c>
      <c r="H12" s="102">
        <v>187</v>
      </c>
      <c r="I12" s="96">
        <v>4015.86</v>
      </c>
      <c r="J12" s="82"/>
    </row>
    <row r="13" spans="1:10" ht="14.25" customHeight="1" x14ac:dyDescent="0.2">
      <c r="A13" s="51" t="s">
        <v>16</v>
      </c>
      <c r="B13" s="51" t="s">
        <v>73</v>
      </c>
      <c r="C13" s="101">
        <v>64</v>
      </c>
      <c r="D13" s="94">
        <v>972.55</v>
      </c>
      <c r="E13" s="94">
        <v>624.47</v>
      </c>
      <c r="F13" s="94">
        <v>348.08</v>
      </c>
      <c r="G13" s="99">
        <f t="shared" si="0"/>
        <v>0.35790447791887309</v>
      </c>
      <c r="H13" s="102">
        <v>546</v>
      </c>
      <c r="I13" s="96">
        <v>8307.49</v>
      </c>
      <c r="J13" s="82"/>
    </row>
    <row r="14" spans="1:10" ht="14.25" customHeight="1" x14ac:dyDescent="0.2">
      <c r="A14" s="51" t="s">
        <v>17</v>
      </c>
      <c r="B14" s="51" t="s">
        <v>74</v>
      </c>
      <c r="C14" s="101">
        <v>85</v>
      </c>
      <c r="D14" s="94">
        <v>542.64</v>
      </c>
      <c r="E14" s="94">
        <v>399.8</v>
      </c>
      <c r="F14" s="94">
        <v>142.84</v>
      </c>
      <c r="G14" s="99">
        <f t="shared" si="0"/>
        <v>0.26323160843284682</v>
      </c>
      <c r="H14" s="102">
        <v>766</v>
      </c>
      <c r="I14" s="96">
        <v>5178.7</v>
      </c>
      <c r="J14" s="82"/>
    </row>
    <row r="15" spans="1:10" ht="14.25" customHeight="1" x14ac:dyDescent="0.2">
      <c r="A15" s="51" t="s">
        <v>18</v>
      </c>
      <c r="B15" s="51" t="s">
        <v>75</v>
      </c>
      <c r="C15" s="101">
        <v>10</v>
      </c>
      <c r="D15" s="94">
        <v>180.95</v>
      </c>
      <c r="E15" s="94">
        <v>111.02</v>
      </c>
      <c r="F15" s="94">
        <v>69.930000000000007</v>
      </c>
      <c r="G15" s="99">
        <f t="shared" si="0"/>
        <v>0.38646034816247588</v>
      </c>
      <c r="H15" s="102">
        <v>134</v>
      </c>
      <c r="I15" s="96">
        <v>3012.9</v>
      </c>
      <c r="J15" s="82"/>
    </row>
    <row r="16" spans="1:10" ht="14.25" customHeight="1" x14ac:dyDescent="0.2">
      <c r="A16" s="51" t="s">
        <v>19</v>
      </c>
      <c r="B16" s="51" t="s">
        <v>76</v>
      </c>
      <c r="C16" s="101">
        <v>21</v>
      </c>
      <c r="D16" s="94">
        <v>165.63</v>
      </c>
      <c r="E16" s="94">
        <v>115.89</v>
      </c>
      <c r="F16" s="94">
        <v>49.74</v>
      </c>
      <c r="G16" s="99">
        <f t="shared" si="0"/>
        <v>0.30030791523274769</v>
      </c>
      <c r="H16" s="102">
        <v>94</v>
      </c>
      <c r="I16" s="96">
        <v>1425.52</v>
      </c>
      <c r="J16" s="82"/>
    </row>
    <row r="17" spans="1:10" ht="14.25" customHeight="1" x14ac:dyDescent="0.2">
      <c r="A17" s="51" t="s">
        <v>20</v>
      </c>
      <c r="B17" s="51" t="s">
        <v>77</v>
      </c>
      <c r="C17" s="101">
        <v>74</v>
      </c>
      <c r="D17" s="94">
        <v>618.12</v>
      </c>
      <c r="E17" s="94">
        <v>404.49</v>
      </c>
      <c r="F17" s="94">
        <v>213.63</v>
      </c>
      <c r="G17" s="99">
        <f t="shared" si="0"/>
        <v>0.34561250242671326</v>
      </c>
      <c r="H17" s="102">
        <v>746</v>
      </c>
      <c r="I17" s="96">
        <v>5214.22</v>
      </c>
      <c r="J17" s="82"/>
    </row>
    <row r="18" spans="1:10" ht="14.25" customHeight="1" x14ac:dyDescent="0.2">
      <c r="A18" s="51" t="s">
        <v>21</v>
      </c>
      <c r="B18" s="51" t="s">
        <v>78</v>
      </c>
      <c r="C18" s="101">
        <v>118</v>
      </c>
      <c r="D18" s="94">
        <v>1804.15</v>
      </c>
      <c r="E18" s="94">
        <v>1264.73</v>
      </c>
      <c r="F18" s="94">
        <v>539.41</v>
      </c>
      <c r="G18" s="99">
        <f t="shared" si="0"/>
        <v>0.29898290053487786</v>
      </c>
      <c r="H18" s="102">
        <v>649</v>
      </c>
      <c r="I18" s="96">
        <v>7299.57</v>
      </c>
      <c r="J18" s="82"/>
    </row>
    <row r="19" spans="1:10" ht="14.25" customHeight="1" x14ac:dyDescent="0.2">
      <c r="A19" s="51" t="s">
        <v>22</v>
      </c>
      <c r="B19" s="51" t="s">
        <v>79</v>
      </c>
      <c r="C19" s="101">
        <v>13</v>
      </c>
      <c r="D19" s="94">
        <v>191.28</v>
      </c>
      <c r="E19" s="94">
        <v>135.27000000000001</v>
      </c>
      <c r="F19" s="94">
        <v>56.01</v>
      </c>
      <c r="G19" s="99">
        <f t="shared" si="0"/>
        <v>0.29281681304893348</v>
      </c>
      <c r="H19" s="102">
        <v>30</v>
      </c>
      <c r="I19" s="96">
        <v>292.39</v>
      </c>
      <c r="J19" s="82"/>
    </row>
    <row r="20" spans="1:10" ht="14.25" customHeight="1" x14ac:dyDescent="0.2">
      <c r="A20" s="51" t="s">
        <v>23</v>
      </c>
      <c r="B20" s="51" t="s">
        <v>80</v>
      </c>
      <c r="C20" s="101">
        <v>11</v>
      </c>
      <c r="D20" s="94">
        <v>1142.4000000000001</v>
      </c>
      <c r="E20" s="94">
        <v>958.34</v>
      </c>
      <c r="F20" s="94">
        <v>184.06</v>
      </c>
      <c r="G20" s="99">
        <f t="shared" si="0"/>
        <v>0.16111694677871147</v>
      </c>
      <c r="H20" s="102">
        <v>2</v>
      </c>
      <c r="I20" s="96">
        <v>11.1</v>
      </c>
      <c r="J20" s="82"/>
    </row>
    <row r="21" spans="1:10" ht="14.25" customHeight="1" x14ac:dyDescent="0.2">
      <c r="A21" s="51" t="s">
        <v>24</v>
      </c>
      <c r="B21" s="51" t="s">
        <v>81</v>
      </c>
      <c r="C21" s="101">
        <v>26</v>
      </c>
      <c r="D21" s="94">
        <v>1112.22</v>
      </c>
      <c r="E21" s="94">
        <v>851.22</v>
      </c>
      <c r="F21" s="94">
        <v>261</v>
      </c>
      <c r="G21" s="99">
        <f t="shared" si="0"/>
        <v>0.23466580352807898</v>
      </c>
      <c r="H21" s="102">
        <v>23</v>
      </c>
      <c r="I21" s="96">
        <v>1033.58</v>
      </c>
      <c r="J21" s="82"/>
    </row>
    <row r="22" spans="1:10" ht="14.25" customHeight="1" x14ac:dyDescent="0.2">
      <c r="A22" s="51" t="s">
        <v>25</v>
      </c>
      <c r="B22" s="51" t="s">
        <v>82</v>
      </c>
      <c r="C22" s="101">
        <v>102</v>
      </c>
      <c r="D22" s="94">
        <v>644.22</v>
      </c>
      <c r="E22" s="94">
        <v>402.79</v>
      </c>
      <c r="F22" s="94">
        <v>241.43</v>
      </c>
      <c r="G22" s="99">
        <f t="shared" si="0"/>
        <v>0.37476327962497286</v>
      </c>
      <c r="H22" s="102">
        <v>694</v>
      </c>
      <c r="I22" s="96">
        <v>3020.51</v>
      </c>
      <c r="J22" s="82"/>
    </row>
    <row r="23" spans="1:10" ht="14.25" customHeight="1" x14ac:dyDescent="0.2">
      <c r="A23" s="51" t="s">
        <v>26</v>
      </c>
      <c r="B23" s="51" t="s">
        <v>83</v>
      </c>
      <c r="C23" s="101">
        <v>22</v>
      </c>
      <c r="D23" s="94">
        <v>219.6</v>
      </c>
      <c r="E23" s="94">
        <v>135.96</v>
      </c>
      <c r="F23" s="94">
        <v>83.64</v>
      </c>
      <c r="G23" s="99">
        <f t="shared" si="0"/>
        <v>0.38087431693989071</v>
      </c>
      <c r="H23" s="102">
        <v>293</v>
      </c>
      <c r="I23" s="96">
        <v>3107.7</v>
      </c>
      <c r="J23" s="82"/>
    </row>
    <row r="24" spans="1:10" ht="14.25" customHeight="1" x14ac:dyDescent="0.2">
      <c r="A24" s="51" t="s">
        <v>27</v>
      </c>
      <c r="B24" s="51" t="s">
        <v>84</v>
      </c>
      <c r="C24" s="101">
        <v>27</v>
      </c>
      <c r="D24" s="94">
        <v>232.49</v>
      </c>
      <c r="E24" s="94">
        <v>164.93</v>
      </c>
      <c r="F24" s="94">
        <v>67.56</v>
      </c>
      <c r="G24" s="99">
        <f t="shared" si="0"/>
        <v>0.29059314379113083</v>
      </c>
      <c r="H24" s="102">
        <v>307</v>
      </c>
      <c r="I24" s="96">
        <v>2970.05</v>
      </c>
      <c r="J24" s="82"/>
    </row>
    <row r="25" spans="1:10" ht="14.25" customHeight="1" x14ac:dyDescent="0.2">
      <c r="A25" s="51" t="s">
        <v>28</v>
      </c>
      <c r="B25" s="51" t="s">
        <v>85</v>
      </c>
      <c r="C25" s="101">
        <v>2</v>
      </c>
      <c r="D25" s="94">
        <v>23</v>
      </c>
      <c r="E25" s="94">
        <v>15.76</v>
      </c>
      <c r="F25" s="94">
        <v>7.24</v>
      </c>
      <c r="G25" s="99">
        <f t="shared" si="0"/>
        <v>0.31478260869565217</v>
      </c>
      <c r="H25" s="102">
        <v>3</v>
      </c>
      <c r="I25" s="96">
        <v>54.35</v>
      </c>
      <c r="J25" s="82"/>
    </row>
    <row r="26" spans="1:10" ht="14.25" customHeight="1" x14ac:dyDescent="0.2">
      <c r="A26" s="51" t="s">
        <v>29</v>
      </c>
      <c r="B26" s="51" t="s">
        <v>86</v>
      </c>
      <c r="C26" s="101">
        <v>11</v>
      </c>
      <c r="D26" s="94">
        <v>209.07</v>
      </c>
      <c r="E26" s="94">
        <v>154.1</v>
      </c>
      <c r="F26" s="94">
        <v>54.97</v>
      </c>
      <c r="G26" s="99">
        <f t="shared" si="0"/>
        <v>0.26292629262926293</v>
      </c>
      <c r="H26" s="102">
        <v>155</v>
      </c>
      <c r="I26" s="96">
        <v>3107.34</v>
      </c>
      <c r="J26" s="82"/>
    </row>
    <row r="27" spans="1:10" s="89" customFormat="1" ht="14.25" customHeight="1" x14ac:dyDescent="0.2">
      <c r="A27" s="87"/>
      <c r="B27" s="87" t="s">
        <v>128</v>
      </c>
      <c r="C27" s="103">
        <f>+SUM(C3:C26)</f>
        <v>3412</v>
      </c>
      <c r="D27" s="95">
        <f t="shared" ref="D27:F27" si="1">+SUM(D3:D26)</f>
        <v>42019.770000000004</v>
      </c>
      <c r="E27" s="95">
        <f t="shared" si="1"/>
        <v>27846.68</v>
      </c>
      <c r="F27" s="95">
        <f t="shared" si="1"/>
        <v>14173.069999999996</v>
      </c>
      <c r="G27" s="104">
        <f t="shared" si="0"/>
        <v>0.33729527791322977</v>
      </c>
      <c r="H27" s="105">
        <f t="shared" ref="H27" si="2">+SUM(H3:H26)</f>
        <v>8812</v>
      </c>
      <c r="I27" s="97">
        <f t="shared" ref="I27" si="3">+SUM(I3:I26)</f>
        <v>91333.04</v>
      </c>
      <c r="J27" s="88"/>
    </row>
    <row r="28" spans="1:10" x14ac:dyDescent="0.2">
      <c r="A28" s="6"/>
      <c r="B28" s="6"/>
      <c r="C28" s="44"/>
      <c r="D28" s="45"/>
      <c r="E28" s="45"/>
      <c r="F28" s="45"/>
      <c r="G28" s="60"/>
      <c r="H28" s="45"/>
      <c r="I28" s="45"/>
      <c r="J28" s="8"/>
    </row>
    <row r="29" spans="1:10" x14ac:dyDescent="0.2">
      <c r="A29" s="6"/>
      <c r="B29" s="6"/>
      <c r="C29" s="44"/>
      <c r="D29" s="45"/>
      <c r="E29" s="45"/>
      <c r="F29" s="45"/>
      <c r="G29" s="60"/>
      <c r="H29" s="8"/>
      <c r="I29" s="7"/>
    </row>
    <row r="30" spans="1:10" x14ac:dyDescent="0.2">
      <c r="A30" s="6"/>
      <c r="B30" s="6"/>
      <c r="C30" s="6"/>
      <c r="D30" s="6"/>
    </row>
    <row r="31" spans="1:10" x14ac:dyDescent="0.2">
      <c r="C31" s="3"/>
      <c r="D31" s="3"/>
    </row>
    <row r="32" spans="1:10" x14ac:dyDescent="0.2">
      <c r="C32" s="3"/>
      <c r="D32" s="3"/>
    </row>
    <row r="33" spans="3:4" x14ac:dyDescent="0.2">
      <c r="C33" s="3"/>
      <c r="D33" s="3"/>
    </row>
    <row r="34" spans="3:4" x14ac:dyDescent="0.2">
      <c r="C34" s="3"/>
      <c r="D34" s="3"/>
    </row>
    <row r="35" spans="3:4" x14ac:dyDescent="0.2">
      <c r="C35" s="3"/>
      <c r="D35" s="3"/>
    </row>
    <row r="36" spans="3:4" x14ac:dyDescent="0.2">
      <c r="C36" s="3"/>
      <c r="D36" s="3"/>
    </row>
    <row r="37" spans="3:4" x14ac:dyDescent="0.2">
      <c r="C37" s="3"/>
      <c r="D37" s="3"/>
    </row>
    <row r="38" spans="3:4" x14ac:dyDescent="0.2">
      <c r="C38" s="3"/>
      <c r="D38" s="3"/>
    </row>
    <row r="39" spans="3:4" x14ac:dyDescent="0.2">
      <c r="C39" s="3"/>
      <c r="D39" s="3"/>
    </row>
    <row r="40" spans="3:4" x14ac:dyDescent="0.2">
      <c r="C40" s="3"/>
      <c r="D40" s="3"/>
    </row>
    <row r="41" spans="3:4" x14ac:dyDescent="0.2">
      <c r="C41" s="3"/>
      <c r="D41" s="3"/>
    </row>
  </sheetData>
  <mergeCells count="2">
    <mergeCell ref="C1:G1"/>
    <mergeCell ref="H1:I1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workbookViewId="0"/>
  </sheetViews>
  <sheetFormatPr baseColWidth="10" defaultColWidth="11.42578125" defaultRowHeight="12.75" x14ac:dyDescent="0.2"/>
  <cols>
    <col min="1" max="1" width="2.7109375" style="3" bestFit="1" customWidth="1"/>
    <col min="2" max="2" width="26.7109375" style="3" bestFit="1" customWidth="1"/>
    <col min="4" max="5" width="11.85546875" bestFit="1" customWidth="1"/>
    <col min="6" max="6" width="11.5703125" bestFit="1" customWidth="1"/>
  </cols>
  <sheetData>
    <row r="1" spans="1:10" x14ac:dyDescent="0.2">
      <c r="C1" s="110" t="s">
        <v>129</v>
      </c>
      <c r="D1" s="110"/>
      <c r="E1" s="110"/>
      <c r="F1" s="110"/>
      <c r="G1" s="110"/>
      <c r="H1" s="111" t="s">
        <v>130</v>
      </c>
      <c r="I1" s="111"/>
    </row>
    <row r="2" spans="1:10" x14ac:dyDescent="0.2">
      <c r="A2" s="57" t="s">
        <v>127</v>
      </c>
      <c r="B2" s="48"/>
      <c r="C2" s="91" t="s">
        <v>40</v>
      </c>
      <c r="D2" s="91" t="s">
        <v>41</v>
      </c>
      <c r="E2" s="91" t="s">
        <v>42</v>
      </c>
      <c r="F2" s="91" t="s">
        <v>43</v>
      </c>
      <c r="G2" s="92" t="s">
        <v>44</v>
      </c>
      <c r="H2" s="93" t="s">
        <v>45</v>
      </c>
      <c r="I2" s="93" t="s">
        <v>46</v>
      </c>
    </row>
    <row r="3" spans="1:10" ht="14.25" customHeight="1" x14ac:dyDescent="0.2">
      <c r="A3" s="51" t="s">
        <v>7</v>
      </c>
      <c r="B3" s="51" t="s">
        <v>64</v>
      </c>
      <c r="C3" s="98">
        <v>1232</v>
      </c>
      <c r="D3" s="94">
        <v>20560.98</v>
      </c>
      <c r="E3" s="94">
        <v>13935.67</v>
      </c>
      <c r="F3" s="94">
        <v>6625.31</v>
      </c>
      <c r="G3" s="99">
        <f>IFERROR(+F3/D3,0)</f>
        <v>0.32222734519463569</v>
      </c>
      <c r="H3" s="102">
        <v>1152</v>
      </c>
      <c r="I3" s="96">
        <v>16889.57</v>
      </c>
      <c r="J3" s="82"/>
    </row>
    <row r="4" spans="1:10" ht="14.25" customHeight="1" x14ac:dyDescent="0.2">
      <c r="A4" s="51" t="s">
        <v>8</v>
      </c>
      <c r="B4" s="51" t="s">
        <v>65</v>
      </c>
      <c r="C4" s="101">
        <v>128</v>
      </c>
      <c r="D4" s="94">
        <v>1741.51</v>
      </c>
      <c r="E4" s="94">
        <v>1169.9100000000001</v>
      </c>
      <c r="F4" s="94">
        <v>571.59</v>
      </c>
      <c r="G4" s="99">
        <f t="shared" ref="G4:G27" si="0">IFERROR(+F4/D4,0)</f>
        <v>0.32821516959420277</v>
      </c>
      <c r="H4" s="102">
        <v>221</v>
      </c>
      <c r="I4" s="96">
        <v>2223.58</v>
      </c>
      <c r="J4" s="82"/>
    </row>
    <row r="5" spans="1:10" ht="14.25" customHeight="1" x14ac:dyDescent="0.2">
      <c r="A5" s="51" t="s">
        <v>9</v>
      </c>
      <c r="B5" s="51" t="s">
        <v>66</v>
      </c>
      <c r="C5" s="98">
        <v>1393</v>
      </c>
      <c r="D5" s="94">
        <v>9124.4699999999993</v>
      </c>
      <c r="E5" s="94">
        <v>4923.2700000000004</v>
      </c>
      <c r="F5" s="94">
        <v>4201.2</v>
      </c>
      <c r="G5" s="99">
        <f t="shared" si="0"/>
        <v>0.46043222236469628</v>
      </c>
      <c r="H5" s="100">
        <v>1311</v>
      </c>
      <c r="I5" s="96">
        <v>9486.2199999999993</v>
      </c>
      <c r="J5" s="82"/>
    </row>
    <row r="6" spans="1:10" ht="14.25" customHeight="1" x14ac:dyDescent="0.2">
      <c r="A6" s="51" t="s">
        <v>67</v>
      </c>
      <c r="B6" s="51" t="s">
        <v>94</v>
      </c>
      <c r="C6" s="101">
        <v>14</v>
      </c>
      <c r="D6" s="94">
        <v>2653.06</v>
      </c>
      <c r="E6" s="94">
        <v>2306.7199999999998</v>
      </c>
      <c r="F6" s="94">
        <v>346.34</v>
      </c>
      <c r="G6" s="99">
        <f t="shared" si="0"/>
        <v>0.13054359871243018</v>
      </c>
      <c r="H6" s="102">
        <v>9</v>
      </c>
      <c r="I6" s="96">
        <v>1671.22</v>
      </c>
      <c r="J6" s="82"/>
    </row>
    <row r="7" spans="1:10" ht="14.25" customHeight="1" x14ac:dyDescent="0.2">
      <c r="A7" s="51" t="s">
        <v>10</v>
      </c>
      <c r="B7" s="51" t="s">
        <v>95</v>
      </c>
      <c r="C7" s="101">
        <v>154</v>
      </c>
      <c r="D7" s="94">
        <v>1116.8</v>
      </c>
      <c r="E7" s="94">
        <v>678.89</v>
      </c>
      <c r="F7" s="94">
        <v>437.91</v>
      </c>
      <c r="G7" s="99">
        <f t="shared" si="0"/>
        <v>0.39211138968481379</v>
      </c>
      <c r="H7" s="102">
        <v>574</v>
      </c>
      <c r="I7" s="96">
        <v>4343.54</v>
      </c>
      <c r="J7" s="82"/>
    </row>
    <row r="8" spans="1:10" ht="14.25" customHeight="1" x14ac:dyDescent="0.2">
      <c r="A8" s="51" t="s">
        <v>11</v>
      </c>
      <c r="B8" s="51" t="s">
        <v>68</v>
      </c>
      <c r="C8" s="101">
        <v>3</v>
      </c>
      <c r="D8" s="94">
        <v>35.799999999999997</v>
      </c>
      <c r="E8" s="94">
        <v>24.91</v>
      </c>
      <c r="F8" s="94">
        <v>10.89</v>
      </c>
      <c r="G8" s="99">
        <f t="shared" si="0"/>
        <v>0.30418994413407824</v>
      </c>
      <c r="H8" s="102">
        <v>20</v>
      </c>
      <c r="I8" s="96">
        <v>558.1</v>
      </c>
      <c r="J8" s="82"/>
    </row>
    <row r="9" spans="1:10" ht="14.25" customHeight="1" x14ac:dyDescent="0.2">
      <c r="A9" s="51" t="s">
        <v>12</v>
      </c>
      <c r="B9" s="51" t="s">
        <v>69</v>
      </c>
      <c r="C9" s="101">
        <v>15</v>
      </c>
      <c r="D9" s="94">
        <v>169.36</v>
      </c>
      <c r="E9" s="94">
        <v>140.13999999999999</v>
      </c>
      <c r="F9" s="94">
        <v>29.22</v>
      </c>
      <c r="G9" s="99">
        <f t="shared" si="0"/>
        <v>0.1725318847425602</v>
      </c>
      <c r="H9" s="102">
        <v>79</v>
      </c>
      <c r="I9" s="96">
        <v>926.4</v>
      </c>
      <c r="J9" s="82"/>
    </row>
    <row r="10" spans="1:10" ht="14.25" customHeight="1" x14ac:dyDescent="0.2">
      <c r="A10" s="51" t="s">
        <v>13</v>
      </c>
      <c r="B10" s="51" t="s">
        <v>70</v>
      </c>
      <c r="C10" s="101">
        <v>34</v>
      </c>
      <c r="D10" s="94">
        <v>312.83</v>
      </c>
      <c r="E10" s="94">
        <v>227.85</v>
      </c>
      <c r="F10" s="94">
        <v>84.98</v>
      </c>
      <c r="G10" s="99">
        <f t="shared" si="0"/>
        <v>0.27164913850973377</v>
      </c>
      <c r="H10" s="102">
        <v>241</v>
      </c>
      <c r="I10" s="96">
        <v>2464.63</v>
      </c>
      <c r="J10" s="82"/>
    </row>
    <row r="11" spans="1:10" ht="14.25" customHeight="1" x14ac:dyDescent="0.2">
      <c r="A11" s="51" t="s">
        <v>14</v>
      </c>
      <c r="B11" s="51" t="s">
        <v>71</v>
      </c>
      <c r="C11" s="101">
        <v>19</v>
      </c>
      <c r="D11" s="94">
        <v>121.15</v>
      </c>
      <c r="E11" s="94">
        <v>80.88</v>
      </c>
      <c r="F11" s="94">
        <v>40.270000000000003</v>
      </c>
      <c r="G11" s="99">
        <f t="shared" si="0"/>
        <v>0.33239785390012383</v>
      </c>
      <c r="H11" s="102">
        <v>273</v>
      </c>
      <c r="I11" s="96">
        <v>1760.1</v>
      </c>
      <c r="J11" s="82"/>
    </row>
    <row r="12" spans="1:10" ht="14.25" customHeight="1" x14ac:dyDescent="0.2">
      <c r="A12" s="51" t="s">
        <v>15</v>
      </c>
      <c r="B12" s="51" t="s">
        <v>72</v>
      </c>
      <c r="C12" s="101">
        <v>17</v>
      </c>
      <c r="D12" s="94">
        <v>296.95999999999998</v>
      </c>
      <c r="E12" s="94">
        <v>195.95</v>
      </c>
      <c r="F12" s="94">
        <v>101.01</v>
      </c>
      <c r="G12" s="99">
        <f t="shared" si="0"/>
        <v>0.34014682112068967</v>
      </c>
      <c r="H12" s="102">
        <v>207</v>
      </c>
      <c r="I12" s="96">
        <v>4621.96</v>
      </c>
      <c r="J12" s="82"/>
    </row>
    <row r="13" spans="1:10" ht="14.25" customHeight="1" x14ac:dyDescent="0.2">
      <c r="A13" s="51" t="s">
        <v>16</v>
      </c>
      <c r="B13" s="51" t="s">
        <v>73</v>
      </c>
      <c r="C13" s="101">
        <v>46</v>
      </c>
      <c r="D13" s="94">
        <v>780.8</v>
      </c>
      <c r="E13" s="94">
        <v>514.16999999999996</v>
      </c>
      <c r="F13" s="94">
        <v>266.63</v>
      </c>
      <c r="G13" s="99">
        <f t="shared" si="0"/>
        <v>0.34148309426229512</v>
      </c>
      <c r="H13" s="102">
        <v>537</v>
      </c>
      <c r="I13" s="96">
        <v>8341.39</v>
      </c>
      <c r="J13" s="82"/>
    </row>
    <row r="14" spans="1:10" ht="14.25" customHeight="1" x14ac:dyDescent="0.2">
      <c r="A14" s="51" t="s">
        <v>17</v>
      </c>
      <c r="B14" s="51" t="s">
        <v>74</v>
      </c>
      <c r="C14" s="101">
        <v>103</v>
      </c>
      <c r="D14" s="94">
        <v>812.4</v>
      </c>
      <c r="E14" s="94">
        <v>589.52</v>
      </c>
      <c r="F14" s="94">
        <v>222.88</v>
      </c>
      <c r="G14" s="99">
        <f t="shared" si="0"/>
        <v>0.27434761201378632</v>
      </c>
      <c r="H14" s="102">
        <v>550</v>
      </c>
      <c r="I14" s="96">
        <v>4454.32</v>
      </c>
      <c r="J14" s="82"/>
    </row>
    <row r="15" spans="1:10" ht="14.25" customHeight="1" x14ac:dyDescent="0.2">
      <c r="A15" s="51" t="s">
        <v>18</v>
      </c>
      <c r="B15" s="51" t="s">
        <v>75</v>
      </c>
      <c r="C15" s="101">
        <v>16</v>
      </c>
      <c r="D15" s="94">
        <v>369.62</v>
      </c>
      <c r="E15" s="94">
        <v>241.05</v>
      </c>
      <c r="F15" s="94">
        <v>128.57</v>
      </c>
      <c r="G15" s="99">
        <f t="shared" si="0"/>
        <v>0.347843731399816</v>
      </c>
      <c r="H15" s="102">
        <v>159</v>
      </c>
      <c r="I15" s="96">
        <v>3437.35</v>
      </c>
      <c r="J15" s="82"/>
    </row>
    <row r="16" spans="1:10" ht="14.25" customHeight="1" x14ac:dyDescent="0.2">
      <c r="A16" s="51" t="s">
        <v>19</v>
      </c>
      <c r="B16" s="51" t="s">
        <v>76</v>
      </c>
      <c r="C16" s="101">
        <v>21</v>
      </c>
      <c r="D16" s="94">
        <v>215.87</v>
      </c>
      <c r="E16" s="94">
        <v>135.03</v>
      </c>
      <c r="F16" s="94">
        <v>80.84</v>
      </c>
      <c r="G16" s="99">
        <f t="shared" si="0"/>
        <v>0.37448464353546118</v>
      </c>
      <c r="H16" s="102">
        <v>98</v>
      </c>
      <c r="I16" s="96">
        <v>1489</v>
      </c>
      <c r="J16" s="82"/>
    </row>
    <row r="17" spans="1:10" ht="14.25" customHeight="1" x14ac:dyDescent="0.2">
      <c r="A17" s="51" t="s">
        <v>20</v>
      </c>
      <c r="B17" s="51" t="s">
        <v>77</v>
      </c>
      <c r="C17" s="101">
        <v>93</v>
      </c>
      <c r="D17" s="94">
        <v>745.92</v>
      </c>
      <c r="E17" s="94">
        <v>489.82</v>
      </c>
      <c r="F17" s="94">
        <v>256.10000000000002</v>
      </c>
      <c r="G17" s="99">
        <f t="shared" si="0"/>
        <v>0.34333440583440589</v>
      </c>
      <c r="H17" s="102">
        <v>678</v>
      </c>
      <c r="I17" s="96">
        <v>4728.47</v>
      </c>
      <c r="J17" s="82"/>
    </row>
    <row r="18" spans="1:10" ht="14.25" customHeight="1" x14ac:dyDescent="0.2">
      <c r="A18" s="51" t="s">
        <v>21</v>
      </c>
      <c r="B18" s="51" t="s">
        <v>78</v>
      </c>
      <c r="C18" s="101">
        <v>135</v>
      </c>
      <c r="D18" s="94">
        <v>1836.24</v>
      </c>
      <c r="E18" s="94">
        <v>1253.54</v>
      </c>
      <c r="F18" s="94">
        <v>582.69000000000005</v>
      </c>
      <c r="G18" s="99">
        <f t="shared" si="0"/>
        <v>0.31732780028754415</v>
      </c>
      <c r="H18" s="102">
        <v>575</v>
      </c>
      <c r="I18" s="96">
        <v>6477.5</v>
      </c>
      <c r="J18" s="82"/>
    </row>
    <row r="19" spans="1:10" ht="14.25" customHeight="1" x14ac:dyDescent="0.2">
      <c r="A19" s="51" t="s">
        <v>22</v>
      </c>
      <c r="B19" s="51" t="s">
        <v>79</v>
      </c>
      <c r="C19" s="101">
        <v>8</v>
      </c>
      <c r="D19" s="94">
        <v>85.33</v>
      </c>
      <c r="E19" s="94">
        <v>58.88</v>
      </c>
      <c r="F19" s="94">
        <v>26.45</v>
      </c>
      <c r="G19" s="99">
        <f t="shared" si="0"/>
        <v>0.30997304582210244</v>
      </c>
      <c r="H19" s="102">
        <v>27</v>
      </c>
      <c r="I19" s="96">
        <v>262.04000000000002</v>
      </c>
      <c r="J19" s="82"/>
    </row>
    <row r="20" spans="1:10" ht="14.25" customHeight="1" x14ac:dyDescent="0.2">
      <c r="A20" s="51" t="s">
        <v>23</v>
      </c>
      <c r="B20" s="51" t="s">
        <v>80</v>
      </c>
      <c r="C20" s="101">
        <v>16</v>
      </c>
      <c r="D20" s="94">
        <v>1486.74</v>
      </c>
      <c r="E20" s="94">
        <v>1254.3599999999999</v>
      </c>
      <c r="F20" s="94">
        <v>232.38</v>
      </c>
      <c r="G20" s="99">
        <f t="shared" si="0"/>
        <v>0.15630170709068161</v>
      </c>
      <c r="H20" s="102">
        <v>10</v>
      </c>
      <c r="I20" s="96">
        <v>170.7</v>
      </c>
      <c r="J20" s="82"/>
    </row>
    <row r="21" spans="1:10" ht="14.25" customHeight="1" x14ac:dyDescent="0.2">
      <c r="A21" s="51" t="s">
        <v>24</v>
      </c>
      <c r="B21" s="51" t="s">
        <v>81</v>
      </c>
      <c r="C21" s="101">
        <v>30</v>
      </c>
      <c r="D21" s="94">
        <v>1120.4100000000001</v>
      </c>
      <c r="E21" s="94">
        <v>880.91</v>
      </c>
      <c r="F21" s="94">
        <v>239.5</v>
      </c>
      <c r="G21" s="99">
        <f t="shared" si="0"/>
        <v>0.21376103390723036</v>
      </c>
      <c r="H21" s="102">
        <v>15</v>
      </c>
      <c r="I21" s="96">
        <v>683.34</v>
      </c>
      <c r="J21" s="82"/>
    </row>
    <row r="22" spans="1:10" ht="14.25" customHeight="1" x14ac:dyDescent="0.2">
      <c r="A22" s="51" t="s">
        <v>25</v>
      </c>
      <c r="B22" s="51" t="s">
        <v>82</v>
      </c>
      <c r="C22" s="101">
        <v>105</v>
      </c>
      <c r="D22" s="94">
        <v>679.59</v>
      </c>
      <c r="E22" s="94">
        <v>402.92</v>
      </c>
      <c r="F22" s="94">
        <v>276.67</v>
      </c>
      <c r="G22" s="99">
        <f t="shared" si="0"/>
        <v>0.40711311231772096</v>
      </c>
      <c r="H22" s="102">
        <v>707</v>
      </c>
      <c r="I22" s="96">
        <v>3936.59</v>
      </c>
      <c r="J22" s="82"/>
    </row>
    <row r="23" spans="1:10" ht="14.25" customHeight="1" x14ac:dyDescent="0.2">
      <c r="A23" s="51" t="s">
        <v>26</v>
      </c>
      <c r="B23" s="51" t="s">
        <v>83</v>
      </c>
      <c r="C23" s="101">
        <v>16</v>
      </c>
      <c r="D23" s="94">
        <v>163.88</v>
      </c>
      <c r="E23" s="94">
        <v>97.74</v>
      </c>
      <c r="F23" s="94">
        <v>66.14</v>
      </c>
      <c r="G23" s="99">
        <f t="shared" si="0"/>
        <v>0.40358799121308275</v>
      </c>
      <c r="H23" s="102">
        <v>274</v>
      </c>
      <c r="I23" s="96">
        <v>2939.55</v>
      </c>
      <c r="J23" s="82"/>
    </row>
    <row r="24" spans="1:10" ht="14.25" customHeight="1" x14ac:dyDescent="0.2">
      <c r="A24" s="51" t="s">
        <v>27</v>
      </c>
      <c r="B24" s="51" t="s">
        <v>84</v>
      </c>
      <c r="C24" s="101">
        <v>34</v>
      </c>
      <c r="D24" s="94">
        <v>312.55</v>
      </c>
      <c r="E24" s="94">
        <v>216.45</v>
      </c>
      <c r="F24" s="94">
        <v>96.1</v>
      </c>
      <c r="G24" s="99">
        <f t="shared" si="0"/>
        <v>0.3074708046712526</v>
      </c>
      <c r="H24" s="102">
        <v>299</v>
      </c>
      <c r="I24" s="96">
        <v>2916.1</v>
      </c>
      <c r="J24" s="82"/>
    </row>
    <row r="25" spans="1:10" ht="14.25" customHeight="1" x14ac:dyDescent="0.2">
      <c r="A25" s="51" t="s">
        <v>28</v>
      </c>
      <c r="B25" s="51" t="s">
        <v>85</v>
      </c>
      <c r="C25" s="101">
        <v>2</v>
      </c>
      <c r="D25" s="94">
        <v>44.45</v>
      </c>
      <c r="E25" s="94">
        <v>31.34</v>
      </c>
      <c r="F25" s="94">
        <v>13.11</v>
      </c>
      <c r="G25" s="99">
        <f t="shared" si="0"/>
        <v>0.2949381327334083</v>
      </c>
      <c r="H25" s="102">
        <v>3</v>
      </c>
      <c r="I25" s="96">
        <v>54.35</v>
      </c>
      <c r="J25" s="82"/>
    </row>
    <row r="26" spans="1:10" ht="14.25" customHeight="1" x14ac:dyDescent="0.2">
      <c r="A26" s="51" t="s">
        <v>29</v>
      </c>
      <c r="B26" s="51" t="s">
        <v>86</v>
      </c>
      <c r="C26" s="101">
        <v>25</v>
      </c>
      <c r="D26" s="94">
        <v>300.16000000000003</v>
      </c>
      <c r="E26" s="94">
        <v>214.53</v>
      </c>
      <c r="F26" s="94">
        <v>85.63</v>
      </c>
      <c r="G26" s="99">
        <f t="shared" si="0"/>
        <v>0.28528118336886987</v>
      </c>
      <c r="H26" s="102">
        <v>156</v>
      </c>
      <c r="I26" s="96">
        <v>3065.04</v>
      </c>
      <c r="J26" s="82"/>
    </row>
    <row r="27" spans="1:10" s="89" customFormat="1" ht="14.25" customHeight="1" x14ac:dyDescent="0.2">
      <c r="A27" s="87"/>
      <c r="B27" s="87" t="s">
        <v>128</v>
      </c>
      <c r="C27" s="103">
        <f>+SUM(C3:C26)</f>
        <v>3659</v>
      </c>
      <c r="D27" s="95">
        <f t="shared" ref="D27:F27" si="1">+SUM(D3:D26)</f>
        <v>45086.880000000012</v>
      </c>
      <c r="E27" s="95">
        <f t="shared" si="1"/>
        <v>30064.449999999997</v>
      </c>
      <c r="F27" s="95">
        <f t="shared" si="1"/>
        <v>15022.409999999998</v>
      </c>
      <c r="G27" s="104">
        <f t="shared" si="0"/>
        <v>0.33318805825552789</v>
      </c>
      <c r="H27" s="105">
        <f t="shared" ref="H27" si="2">+SUM(H3:H26)</f>
        <v>8175</v>
      </c>
      <c r="I27" s="97">
        <f t="shared" ref="I27" si="3">+SUM(I3:I26)</f>
        <v>87901.059999999983</v>
      </c>
      <c r="J27" s="88"/>
    </row>
    <row r="28" spans="1:10" x14ac:dyDescent="0.2">
      <c r="A28" s="6"/>
      <c r="B28" s="6"/>
      <c r="C28" s="44"/>
      <c r="D28" s="45"/>
      <c r="E28" s="45"/>
      <c r="F28" s="45"/>
      <c r="G28" s="60"/>
      <c r="H28" s="45"/>
      <c r="I28" s="45"/>
      <c r="J28" s="8"/>
    </row>
    <row r="29" spans="1:10" x14ac:dyDescent="0.2">
      <c r="A29" s="6"/>
      <c r="B29" s="6"/>
      <c r="C29" s="44"/>
      <c r="D29" s="45"/>
      <c r="E29" s="45"/>
      <c r="F29" s="45"/>
      <c r="G29" s="60"/>
      <c r="H29" s="8"/>
      <c r="I29" s="7"/>
      <c r="J29" s="8"/>
    </row>
    <row r="30" spans="1:10" x14ac:dyDescent="0.2">
      <c r="A30" s="6"/>
      <c r="B30" s="6"/>
      <c r="C30" s="6"/>
      <c r="D30" s="6"/>
      <c r="H30" s="8"/>
      <c r="I30" s="8"/>
      <c r="J30" s="8"/>
    </row>
    <row r="31" spans="1:10" x14ac:dyDescent="0.2">
      <c r="C31" s="3"/>
      <c r="D31" s="3"/>
      <c r="H31" s="16"/>
      <c r="I31" s="16"/>
      <c r="J31" s="16"/>
    </row>
    <row r="32" spans="1:10" x14ac:dyDescent="0.2">
      <c r="C32" s="3"/>
      <c r="D32" s="3"/>
      <c r="H32" s="16"/>
      <c r="I32" s="16"/>
      <c r="J32" s="16"/>
    </row>
    <row r="33" spans="3:10" x14ac:dyDescent="0.2">
      <c r="C33" s="3"/>
      <c r="D33" s="3"/>
      <c r="H33" s="8"/>
      <c r="I33" s="7"/>
      <c r="J33" s="8"/>
    </row>
    <row r="34" spans="3:10" x14ac:dyDescent="0.2">
      <c r="C34" s="3"/>
      <c r="D34" s="3"/>
      <c r="H34" s="8"/>
      <c r="I34" s="8"/>
      <c r="J34" s="8"/>
    </row>
    <row r="35" spans="3:10" x14ac:dyDescent="0.2">
      <c r="C35" s="3"/>
      <c r="D35" s="3"/>
      <c r="H35" s="16"/>
      <c r="I35" s="16"/>
      <c r="J35" s="16"/>
    </row>
    <row r="36" spans="3:10" x14ac:dyDescent="0.2">
      <c r="C36" s="3"/>
      <c r="D36" s="3"/>
      <c r="H36" s="16"/>
      <c r="I36" s="16"/>
      <c r="J36" s="16"/>
    </row>
    <row r="37" spans="3:10" x14ac:dyDescent="0.2">
      <c r="C37" s="3"/>
      <c r="D37" s="3"/>
      <c r="H37" s="16"/>
      <c r="I37" s="16"/>
      <c r="J37" s="16"/>
    </row>
    <row r="38" spans="3:10" x14ac:dyDescent="0.2">
      <c r="C38" s="3"/>
      <c r="D38" s="3"/>
      <c r="H38" s="8"/>
      <c r="I38" s="8"/>
      <c r="J38" s="8"/>
    </row>
    <row r="39" spans="3:10" x14ac:dyDescent="0.2">
      <c r="C39" s="3"/>
      <c r="D39" s="3"/>
      <c r="H39" s="8"/>
      <c r="I39" s="8"/>
      <c r="J39" s="8"/>
    </row>
    <row r="40" spans="3:10" x14ac:dyDescent="0.2">
      <c r="C40" s="3"/>
      <c r="D40" s="3"/>
      <c r="H40" s="16"/>
      <c r="I40" s="16"/>
      <c r="J40" s="16"/>
    </row>
    <row r="41" spans="3:10" x14ac:dyDescent="0.2">
      <c r="C41" s="3"/>
      <c r="D41" s="3"/>
      <c r="H41" s="17"/>
      <c r="I41" s="17"/>
      <c r="J41" s="17"/>
    </row>
    <row r="42" spans="3:10" x14ac:dyDescent="0.2">
      <c r="H42" s="18"/>
      <c r="I42" s="19"/>
      <c r="J42" s="18"/>
    </row>
    <row r="43" spans="3:10" x14ac:dyDescent="0.2">
      <c r="H43" s="8"/>
      <c r="I43" s="8"/>
      <c r="J43" s="8"/>
    </row>
    <row r="44" spans="3:10" x14ac:dyDescent="0.2">
      <c r="H44" s="16"/>
      <c r="I44" s="16"/>
      <c r="J44" s="16"/>
    </row>
    <row r="45" spans="3:10" x14ac:dyDescent="0.2">
      <c r="H45" s="16"/>
      <c r="I45" s="16"/>
      <c r="J45" s="16"/>
    </row>
    <row r="46" spans="3:10" x14ac:dyDescent="0.2">
      <c r="H46" s="3"/>
      <c r="I46" s="3"/>
      <c r="J46" s="3"/>
    </row>
    <row r="47" spans="3:10" x14ac:dyDescent="0.2">
      <c r="H47" s="3"/>
      <c r="I47" s="3"/>
      <c r="J47" s="3"/>
    </row>
    <row r="48" spans="3:10" x14ac:dyDescent="0.2">
      <c r="H48" s="3"/>
      <c r="I48" s="3"/>
      <c r="J48" s="3"/>
    </row>
    <row r="49" spans="8:10" x14ac:dyDescent="0.2">
      <c r="H49" s="8"/>
      <c r="I49" s="8"/>
      <c r="J49" s="8"/>
    </row>
    <row r="50" spans="8:10" x14ac:dyDescent="0.2">
      <c r="H50" s="8"/>
      <c r="I50" s="7"/>
      <c r="J50" s="8"/>
    </row>
  </sheetData>
  <mergeCells count="2">
    <mergeCell ref="C1:G1"/>
    <mergeCell ref="H1:I1"/>
  </mergeCells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workbookViewId="0"/>
  </sheetViews>
  <sheetFormatPr baseColWidth="10" defaultColWidth="11.42578125" defaultRowHeight="12.75" x14ac:dyDescent="0.2"/>
  <cols>
    <col min="1" max="1" width="2.7109375" style="3" bestFit="1" customWidth="1"/>
    <col min="2" max="2" width="26.7109375" style="3" bestFit="1" customWidth="1"/>
    <col min="9" max="9" width="11.85546875" bestFit="1" customWidth="1"/>
  </cols>
  <sheetData>
    <row r="1" spans="1:10" x14ac:dyDescent="0.2">
      <c r="C1" s="110" t="s">
        <v>129</v>
      </c>
      <c r="D1" s="110"/>
      <c r="E1" s="110"/>
      <c r="F1" s="110"/>
      <c r="G1" s="110"/>
      <c r="H1" s="111" t="s">
        <v>130</v>
      </c>
      <c r="I1" s="111"/>
    </row>
    <row r="2" spans="1:10" x14ac:dyDescent="0.2">
      <c r="A2" s="57" t="s">
        <v>127</v>
      </c>
      <c r="B2" s="48"/>
      <c r="C2" s="91" t="s">
        <v>40</v>
      </c>
      <c r="D2" s="91" t="s">
        <v>41</v>
      </c>
      <c r="E2" s="91" t="s">
        <v>42</v>
      </c>
      <c r="F2" s="91" t="s">
        <v>43</v>
      </c>
      <c r="G2" s="92" t="s">
        <v>44</v>
      </c>
      <c r="H2" s="93" t="s">
        <v>45</v>
      </c>
      <c r="I2" s="93" t="s">
        <v>46</v>
      </c>
    </row>
    <row r="3" spans="1:10" ht="14.25" customHeight="1" x14ac:dyDescent="0.2">
      <c r="A3" s="51" t="s">
        <v>7</v>
      </c>
      <c r="B3" s="51" t="s">
        <v>64</v>
      </c>
      <c r="C3" s="98">
        <v>1245</v>
      </c>
      <c r="D3" s="94">
        <v>21380.87</v>
      </c>
      <c r="E3" s="94">
        <v>14588.95</v>
      </c>
      <c r="F3" s="94">
        <v>6791.92</v>
      </c>
      <c r="G3" s="99">
        <f>IFERROR(+F3/D3,0)</f>
        <v>0.31766340658729042</v>
      </c>
      <c r="H3" s="102">
        <v>1194</v>
      </c>
      <c r="I3" s="96">
        <v>16953.46</v>
      </c>
      <c r="J3" s="82"/>
    </row>
    <row r="4" spans="1:10" ht="14.25" customHeight="1" x14ac:dyDescent="0.2">
      <c r="A4" s="51" t="s">
        <v>8</v>
      </c>
      <c r="B4" s="51" t="s">
        <v>65</v>
      </c>
      <c r="C4" s="101">
        <v>102</v>
      </c>
      <c r="D4" s="94">
        <v>1720.25</v>
      </c>
      <c r="E4" s="94">
        <v>1145.1500000000001</v>
      </c>
      <c r="F4" s="94">
        <v>575.1</v>
      </c>
      <c r="G4" s="99">
        <f t="shared" ref="G4:G27" si="0">IFERROR(+F4/D4,0)</f>
        <v>0.3343118732742334</v>
      </c>
      <c r="H4" s="102">
        <v>194</v>
      </c>
      <c r="I4" s="96">
        <v>1938.61</v>
      </c>
      <c r="J4" s="82"/>
    </row>
    <row r="5" spans="1:10" ht="14.25" customHeight="1" x14ac:dyDescent="0.2">
      <c r="A5" s="51" t="s">
        <v>9</v>
      </c>
      <c r="B5" s="51" t="s">
        <v>66</v>
      </c>
      <c r="C5" s="98">
        <v>1387</v>
      </c>
      <c r="D5" s="94">
        <v>9148.74</v>
      </c>
      <c r="E5" s="94">
        <v>4804.05</v>
      </c>
      <c r="F5" s="94">
        <v>4344.6899999999996</v>
      </c>
      <c r="G5" s="99">
        <f t="shared" si="0"/>
        <v>0.47489490356049024</v>
      </c>
      <c r="H5" s="100">
        <v>1838</v>
      </c>
      <c r="I5" s="96">
        <v>14480.85</v>
      </c>
      <c r="J5" s="82"/>
    </row>
    <row r="6" spans="1:10" ht="14.25" customHeight="1" x14ac:dyDescent="0.2">
      <c r="A6" s="51" t="s">
        <v>67</v>
      </c>
      <c r="B6" s="51" t="s">
        <v>94</v>
      </c>
      <c r="C6" s="101">
        <v>17</v>
      </c>
      <c r="D6" s="94">
        <v>4150.3999999999996</v>
      </c>
      <c r="E6" s="94">
        <v>3279.4</v>
      </c>
      <c r="F6" s="94">
        <v>831.68</v>
      </c>
      <c r="G6" s="99">
        <f t="shared" si="0"/>
        <v>0.20038550501156516</v>
      </c>
      <c r="H6" s="102">
        <v>5</v>
      </c>
      <c r="I6" s="96">
        <v>968.09</v>
      </c>
      <c r="J6" s="82"/>
    </row>
    <row r="7" spans="1:10" ht="14.25" customHeight="1" x14ac:dyDescent="0.2">
      <c r="A7" s="51" t="s">
        <v>10</v>
      </c>
      <c r="B7" s="51" t="s">
        <v>95</v>
      </c>
      <c r="C7" s="101">
        <v>145</v>
      </c>
      <c r="D7" s="94">
        <v>1117.92</v>
      </c>
      <c r="E7" s="94">
        <v>696.06</v>
      </c>
      <c r="F7" s="94">
        <v>421.86</v>
      </c>
      <c r="G7" s="99">
        <f t="shared" si="0"/>
        <v>0.37736152855302701</v>
      </c>
      <c r="H7" s="102">
        <v>534</v>
      </c>
      <c r="I7" s="96">
        <v>4078.08</v>
      </c>
      <c r="J7" s="82"/>
    </row>
    <row r="8" spans="1:10" ht="14.25" customHeight="1" x14ac:dyDescent="0.2">
      <c r="A8" s="51" t="s">
        <v>11</v>
      </c>
      <c r="B8" s="51" t="s">
        <v>68</v>
      </c>
      <c r="C8" s="101">
        <v>4</v>
      </c>
      <c r="D8" s="94">
        <v>43.2</v>
      </c>
      <c r="E8" s="94">
        <v>30.16</v>
      </c>
      <c r="F8" s="94">
        <v>13.04</v>
      </c>
      <c r="G8" s="99">
        <f t="shared" si="0"/>
        <v>0.30185185185185182</v>
      </c>
      <c r="H8" s="102">
        <v>17</v>
      </c>
      <c r="I8" s="96">
        <v>523.45000000000005</v>
      </c>
      <c r="J8" s="82"/>
    </row>
    <row r="9" spans="1:10" ht="14.25" customHeight="1" x14ac:dyDescent="0.2">
      <c r="A9" s="51" t="s">
        <v>12</v>
      </c>
      <c r="B9" s="51" t="s">
        <v>69</v>
      </c>
      <c r="C9" s="101">
        <v>27</v>
      </c>
      <c r="D9" s="94">
        <v>351.61</v>
      </c>
      <c r="E9" s="94">
        <v>291.56</v>
      </c>
      <c r="F9" s="94">
        <v>60.05</v>
      </c>
      <c r="G9" s="99">
        <f t="shared" si="0"/>
        <v>0.17078581382782057</v>
      </c>
      <c r="H9" s="102">
        <v>61</v>
      </c>
      <c r="I9" s="96">
        <v>654.35</v>
      </c>
      <c r="J9" s="82"/>
    </row>
    <row r="10" spans="1:10" ht="14.25" customHeight="1" x14ac:dyDescent="0.2">
      <c r="A10" s="51" t="s">
        <v>13</v>
      </c>
      <c r="B10" s="51" t="s">
        <v>70</v>
      </c>
      <c r="C10" s="101">
        <v>24</v>
      </c>
      <c r="D10" s="94">
        <v>229.99</v>
      </c>
      <c r="E10" s="94">
        <v>151.12</v>
      </c>
      <c r="F10" s="94">
        <v>78.87</v>
      </c>
      <c r="G10" s="99">
        <f t="shared" si="0"/>
        <v>0.34292795338927778</v>
      </c>
      <c r="H10" s="102">
        <v>229</v>
      </c>
      <c r="I10" s="96">
        <v>2313.11</v>
      </c>
      <c r="J10" s="82"/>
    </row>
    <row r="11" spans="1:10" ht="14.25" customHeight="1" x14ac:dyDescent="0.2">
      <c r="A11" s="51" t="s">
        <v>14</v>
      </c>
      <c r="B11" s="51" t="s">
        <v>71</v>
      </c>
      <c r="C11" s="101">
        <v>25</v>
      </c>
      <c r="D11" s="94">
        <v>173.88</v>
      </c>
      <c r="E11" s="94">
        <v>119.23</v>
      </c>
      <c r="F11" s="94">
        <v>54.65</v>
      </c>
      <c r="G11" s="99">
        <f t="shared" si="0"/>
        <v>0.31429721647112951</v>
      </c>
      <c r="H11" s="102">
        <v>257</v>
      </c>
      <c r="I11" s="96">
        <v>1658.8</v>
      </c>
      <c r="J11" s="82"/>
    </row>
    <row r="12" spans="1:10" ht="14.25" customHeight="1" x14ac:dyDescent="0.2">
      <c r="A12" s="51" t="s">
        <v>15</v>
      </c>
      <c r="B12" s="51" t="s">
        <v>72</v>
      </c>
      <c r="C12" s="101">
        <v>10</v>
      </c>
      <c r="D12" s="94">
        <v>193.16</v>
      </c>
      <c r="E12" s="94">
        <v>119.33</v>
      </c>
      <c r="F12" s="94">
        <v>73.83</v>
      </c>
      <c r="G12" s="99">
        <f t="shared" si="0"/>
        <v>0.38222199213087593</v>
      </c>
      <c r="H12" s="102">
        <v>196</v>
      </c>
      <c r="I12" s="96">
        <v>4290.8100000000004</v>
      </c>
      <c r="J12" s="82"/>
    </row>
    <row r="13" spans="1:10" ht="14.25" customHeight="1" x14ac:dyDescent="0.2">
      <c r="A13" s="51" t="s">
        <v>16</v>
      </c>
      <c r="B13" s="51" t="s">
        <v>73</v>
      </c>
      <c r="C13" s="101">
        <v>60</v>
      </c>
      <c r="D13" s="94">
        <v>808.22</v>
      </c>
      <c r="E13" s="94">
        <v>538.96</v>
      </c>
      <c r="F13" s="94">
        <v>269.25</v>
      </c>
      <c r="G13" s="99">
        <f t="shared" si="0"/>
        <v>0.33313949172255081</v>
      </c>
      <c r="H13" s="102">
        <v>550</v>
      </c>
      <c r="I13" s="96">
        <v>8775.69</v>
      </c>
      <c r="J13" s="82"/>
    </row>
    <row r="14" spans="1:10" ht="14.25" customHeight="1" x14ac:dyDescent="0.2">
      <c r="A14" s="51" t="s">
        <v>17</v>
      </c>
      <c r="B14" s="51" t="s">
        <v>74</v>
      </c>
      <c r="C14" s="101">
        <v>87</v>
      </c>
      <c r="D14" s="94">
        <v>792.49</v>
      </c>
      <c r="E14" s="94">
        <v>549.46</v>
      </c>
      <c r="F14" s="94">
        <v>243.03</v>
      </c>
      <c r="G14" s="99">
        <f t="shared" si="0"/>
        <v>0.30666633017451322</v>
      </c>
      <c r="H14" s="102">
        <v>1008</v>
      </c>
      <c r="I14" s="96">
        <v>7034.27</v>
      </c>
      <c r="J14" s="82"/>
    </row>
    <row r="15" spans="1:10" ht="14.25" customHeight="1" x14ac:dyDescent="0.2">
      <c r="A15" s="51" t="s">
        <v>18</v>
      </c>
      <c r="B15" s="51" t="s">
        <v>75</v>
      </c>
      <c r="C15" s="101">
        <v>13</v>
      </c>
      <c r="D15" s="94">
        <v>302.72000000000003</v>
      </c>
      <c r="E15" s="94">
        <v>233.71</v>
      </c>
      <c r="F15" s="94">
        <v>69.010000000000005</v>
      </c>
      <c r="G15" s="99">
        <f t="shared" si="0"/>
        <v>0.22796643763213531</v>
      </c>
      <c r="H15" s="102">
        <v>148</v>
      </c>
      <c r="I15" s="96">
        <v>3177.1</v>
      </c>
      <c r="J15" s="82"/>
    </row>
    <row r="16" spans="1:10" ht="14.25" customHeight="1" x14ac:dyDescent="0.2">
      <c r="A16" s="51" t="s">
        <v>19</v>
      </c>
      <c r="B16" s="51" t="s">
        <v>76</v>
      </c>
      <c r="C16" s="101">
        <v>28</v>
      </c>
      <c r="D16" s="94">
        <v>271.31</v>
      </c>
      <c r="E16" s="94">
        <v>156.94</v>
      </c>
      <c r="F16" s="94">
        <v>114.37</v>
      </c>
      <c r="G16" s="99">
        <f t="shared" si="0"/>
        <v>0.42154730750801667</v>
      </c>
      <c r="H16" s="102">
        <v>86</v>
      </c>
      <c r="I16" s="96">
        <v>1350.3</v>
      </c>
      <c r="J16" s="82"/>
    </row>
    <row r="17" spans="1:10" ht="14.25" customHeight="1" x14ac:dyDescent="0.2">
      <c r="A17" s="51" t="s">
        <v>20</v>
      </c>
      <c r="B17" s="51" t="s">
        <v>77</v>
      </c>
      <c r="C17" s="101">
        <v>93</v>
      </c>
      <c r="D17" s="94">
        <v>684.6</v>
      </c>
      <c r="E17" s="94">
        <v>456.28</v>
      </c>
      <c r="F17" s="94">
        <v>228.32</v>
      </c>
      <c r="G17" s="99">
        <f t="shared" si="0"/>
        <v>0.33350861817119482</v>
      </c>
      <c r="H17" s="102">
        <v>648</v>
      </c>
      <c r="I17" s="96">
        <v>4542.07</v>
      </c>
      <c r="J17" s="82"/>
    </row>
    <row r="18" spans="1:10" ht="14.25" customHeight="1" x14ac:dyDescent="0.2">
      <c r="A18" s="51" t="s">
        <v>21</v>
      </c>
      <c r="B18" s="51" t="s">
        <v>78</v>
      </c>
      <c r="C18" s="101">
        <v>106</v>
      </c>
      <c r="D18" s="94">
        <v>1364.5</v>
      </c>
      <c r="E18" s="94">
        <v>942.12</v>
      </c>
      <c r="F18" s="94">
        <v>422.37</v>
      </c>
      <c r="G18" s="99">
        <f t="shared" si="0"/>
        <v>0.30954195676071822</v>
      </c>
      <c r="H18" s="102">
        <v>592</v>
      </c>
      <c r="I18" s="96">
        <v>6521.74</v>
      </c>
      <c r="J18" s="82"/>
    </row>
    <row r="19" spans="1:10" ht="14.25" customHeight="1" x14ac:dyDescent="0.2">
      <c r="A19" s="51" t="s">
        <v>22</v>
      </c>
      <c r="B19" s="51" t="s">
        <v>79</v>
      </c>
      <c r="C19" s="101">
        <v>12</v>
      </c>
      <c r="D19" s="94">
        <v>110.2</v>
      </c>
      <c r="E19" s="94">
        <v>78.989999999999995</v>
      </c>
      <c r="F19" s="94">
        <v>31.21</v>
      </c>
      <c r="G19" s="99">
        <f t="shared" si="0"/>
        <v>0.28321234119782213</v>
      </c>
      <c r="H19" s="102">
        <v>36</v>
      </c>
      <c r="I19" s="96">
        <v>339.44</v>
      </c>
      <c r="J19" s="82"/>
    </row>
    <row r="20" spans="1:10" ht="14.25" customHeight="1" x14ac:dyDescent="0.2">
      <c r="A20" s="51" t="s">
        <v>23</v>
      </c>
      <c r="B20" s="51" t="s">
        <v>80</v>
      </c>
      <c r="C20" s="101">
        <v>13</v>
      </c>
      <c r="D20" s="94">
        <v>1349.7</v>
      </c>
      <c r="E20" s="94">
        <v>1135.6400000000001</v>
      </c>
      <c r="F20" s="94">
        <v>214.06</v>
      </c>
      <c r="G20" s="99">
        <f t="shared" si="0"/>
        <v>0.15859820700896496</v>
      </c>
      <c r="H20" s="102">
        <v>15</v>
      </c>
      <c r="I20" s="96">
        <v>221.8</v>
      </c>
      <c r="J20" s="82"/>
    </row>
    <row r="21" spans="1:10" ht="14.25" customHeight="1" x14ac:dyDescent="0.2">
      <c r="A21" s="51" t="s">
        <v>24</v>
      </c>
      <c r="B21" s="51" t="s">
        <v>81</v>
      </c>
      <c r="C21" s="101">
        <v>38</v>
      </c>
      <c r="D21" s="94">
        <v>1668.3</v>
      </c>
      <c r="E21" s="94">
        <v>1177</v>
      </c>
      <c r="F21" s="94">
        <v>491.3</v>
      </c>
      <c r="G21" s="99">
        <f t="shared" si="0"/>
        <v>0.29449139842953909</v>
      </c>
      <c r="H21" s="102">
        <v>23</v>
      </c>
      <c r="I21" s="96">
        <v>1031.99</v>
      </c>
      <c r="J21" s="82"/>
    </row>
    <row r="22" spans="1:10" ht="14.25" customHeight="1" x14ac:dyDescent="0.2">
      <c r="A22" s="51" t="s">
        <v>25</v>
      </c>
      <c r="B22" s="51" t="s">
        <v>82</v>
      </c>
      <c r="C22" s="101">
        <v>108</v>
      </c>
      <c r="D22" s="94">
        <v>558.37</v>
      </c>
      <c r="E22" s="94">
        <v>349.04</v>
      </c>
      <c r="F22" s="94">
        <v>209.33</v>
      </c>
      <c r="G22" s="99">
        <f t="shared" si="0"/>
        <v>0.37489478302917423</v>
      </c>
      <c r="H22" s="102">
        <v>633</v>
      </c>
      <c r="I22" s="96">
        <v>3616.08</v>
      </c>
      <c r="J22" s="82"/>
    </row>
    <row r="23" spans="1:10" ht="14.25" customHeight="1" x14ac:dyDescent="0.2">
      <c r="A23" s="51" t="s">
        <v>26</v>
      </c>
      <c r="B23" s="51" t="s">
        <v>83</v>
      </c>
      <c r="C23" s="101">
        <v>30</v>
      </c>
      <c r="D23" s="94">
        <v>335.05</v>
      </c>
      <c r="E23" s="94">
        <v>216.23</v>
      </c>
      <c r="F23" s="94">
        <v>118.82</v>
      </c>
      <c r="G23" s="99">
        <f t="shared" si="0"/>
        <v>0.3546336367706312</v>
      </c>
      <c r="H23" s="102">
        <v>284</v>
      </c>
      <c r="I23" s="96">
        <v>3234.65</v>
      </c>
      <c r="J23" s="82"/>
    </row>
    <row r="24" spans="1:10" ht="14.25" customHeight="1" x14ac:dyDescent="0.2">
      <c r="A24" s="51" t="s">
        <v>27</v>
      </c>
      <c r="B24" s="51" t="s">
        <v>84</v>
      </c>
      <c r="C24" s="101">
        <v>21</v>
      </c>
      <c r="D24" s="94">
        <v>203.9</v>
      </c>
      <c r="E24" s="94">
        <v>138.94999999999999</v>
      </c>
      <c r="F24" s="94">
        <v>64.95</v>
      </c>
      <c r="G24" s="99">
        <f t="shared" si="0"/>
        <v>0.3185384992643453</v>
      </c>
      <c r="H24" s="102">
        <v>336</v>
      </c>
      <c r="I24" s="96">
        <v>3159.63</v>
      </c>
      <c r="J24" s="82"/>
    </row>
    <row r="25" spans="1:10" ht="14.25" customHeight="1" x14ac:dyDescent="0.2">
      <c r="A25" s="51" t="s">
        <v>28</v>
      </c>
      <c r="B25" s="51" t="s">
        <v>85</v>
      </c>
      <c r="C25" s="101">
        <v>2</v>
      </c>
      <c r="D25" s="94">
        <v>40.1</v>
      </c>
      <c r="E25" s="94">
        <v>28.23</v>
      </c>
      <c r="F25" s="94">
        <v>11.87</v>
      </c>
      <c r="G25" s="99">
        <f t="shared" si="0"/>
        <v>0.29600997506234411</v>
      </c>
      <c r="H25" s="102">
        <v>3</v>
      </c>
      <c r="I25" s="96">
        <v>54.35</v>
      </c>
      <c r="J25" s="82"/>
    </row>
    <row r="26" spans="1:10" ht="14.25" customHeight="1" x14ac:dyDescent="0.2">
      <c r="A26" s="51" t="s">
        <v>29</v>
      </c>
      <c r="B26" s="51" t="s">
        <v>86</v>
      </c>
      <c r="C26" s="101">
        <v>19</v>
      </c>
      <c r="D26" s="94">
        <v>249.33</v>
      </c>
      <c r="E26" s="94">
        <v>159.82</v>
      </c>
      <c r="F26" s="94">
        <v>89.51</v>
      </c>
      <c r="G26" s="99">
        <f t="shared" si="0"/>
        <v>0.35900212569686762</v>
      </c>
      <c r="H26" s="102">
        <v>162</v>
      </c>
      <c r="I26" s="96">
        <v>3117.36</v>
      </c>
      <c r="J26" s="82"/>
    </row>
    <row r="27" spans="1:10" s="89" customFormat="1" ht="14.25" customHeight="1" x14ac:dyDescent="0.2">
      <c r="A27" s="87"/>
      <c r="B27" s="87" t="s">
        <v>128</v>
      </c>
      <c r="C27" s="103">
        <f>+SUM(C3:C26)</f>
        <v>3616</v>
      </c>
      <c r="D27" s="95">
        <f t="shared" ref="D27:F27" si="1">+SUM(D3:D26)</f>
        <v>47248.81</v>
      </c>
      <c r="E27" s="95">
        <f t="shared" si="1"/>
        <v>31386.38</v>
      </c>
      <c r="F27" s="95">
        <f t="shared" si="1"/>
        <v>15823.090000000002</v>
      </c>
      <c r="G27" s="104">
        <f t="shared" si="0"/>
        <v>0.33488864587277439</v>
      </c>
      <c r="H27" s="105">
        <f t="shared" ref="H27" si="2">+SUM(H3:H26)</f>
        <v>9049</v>
      </c>
      <c r="I27" s="97">
        <f t="shared" ref="I27" si="3">+SUM(I3:I26)</f>
        <v>94036.080000000031</v>
      </c>
      <c r="J27" s="88"/>
    </row>
    <row r="28" spans="1:10" x14ac:dyDescent="0.2">
      <c r="A28" s="6"/>
      <c r="B28" s="6"/>
      <c r="C28" s="44"/>
      <c r="D28" s="45"/>
      <c r="E28" s="45"/>
      <c r="F28" s="45"/>
      <c r="G28" s="60"/>
      <c r="H28" s="45"/>
      <c r="I28" s="45"/>
      <c r="J28" s="8"/>
    </row>
    <row r="29" spans="1:10" x14ac:dyDescent="0.2">
      <c r="A29" s="6"/>
      <c r="B29" s="6"/>
      <c r="C29" s="44"/>
      <c r="D29" s="45"/>
      <c r="E29" s="45"/>
      <c r="F29" s="45"/>
      <c r="G29" s="60"/>
      <c r="H29" s="8"/>
      <c r="I29" s="7"/>
    </row>
    <row r="30" spans="1:10" x14ac:dyDescent="0.2">
      <c r="A30" s="6"/>
      <c r="B30" s="6"/>
      <c r="C30" s="6"/>
      <c r="D30" s="6"/>
    </row>
    <row r="31" spans="1:10" x14ac:dyDescent="0.2">
      <c r="C31" s="3"/>
      <c r="D31" s="3"/>
    </row>
    <row r="32" spans="1:10" x14ac:dyDescent="0.2">
      <c r="C32" s="3"/>
      <c r="D32" s="3"/>
    </row>
    <row r="33" spans="3:4" x14ac:dyDescent="0.2">
      <c r="C33" s="3"/>
      <c r="D33" s="3"/>
    </row>
    <row r="34" spans="3:4" x14ac:dyDescent="0.2">
      <c r="C34" s="3"/>
      <c r="D34" s="3"/>
    </row>
    <row r="35" spans="3:4" x14ac:dyDescent="0.2">
      <c r="C35" s="3"/>
      <c r="D35" s="3"/>
    </row>
    <row r="36" spans="3:4" x14ac:dyDescent="0.2">
      <c r="C36" s="3"/>
      <c r="D36" s="3"/>
    </row>
    <row r="37" spans="3:4" x14ac:dyDescent="0.2">
      <c r="C37" s="3"/>
      <c r="D37" s="3"/>
    </row>
    <row r="38" spans="3:4" x14ac:dyDescent="0.2">
      <c r="C38" s="3"/>
      <c r="D38" s="3"/>
    </row>
    <row r="39" spans="3:4" x14ac:dyDescent="0.2">
      <c r="C39" s="3"/>
      <c r="D39" s="3"/>
    </row>
    <row r="40" spans="3:4" x14ac:dyDescent="0.2">
      <c r="C40" s="3"/>
      <c r="D40" s="3"/>
    </row>
    <row r="41" spans="3:4" x14ac:dyDescent="0.2">
      <c r="C41" s="3"/>
      <c r="D41" s="3"/>
    </row>
  </sheetData>
  <mergeCells count="2">
    <mergeCell ref="C1:G1"/>
    <mergeCell ref="H1:I1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workbookViewId="0"/>
  </sheetViews>
  <sheetFormatPr baseColWidth="10" defaultColWidth="11.42578125" defaultRowHeight="12.75" x14ac:dyDescent="0.2"/>
  <cols>
    <col min="1" max="1" width="2.7109375" style="3" bestFit="1" customWidth="1"/>
    <col min="2" max="2" width="26.7109375" style="3" bestFit="1" customWidth="1"/>
    <col min="9" max="9" width="11.85546875" bestFit="1" customWidth="1"/>
  </cols>
  <sheetData>
    <row r="1" spans="1:10" x14ac:dyDescent="0.2">
      <c r="C1" s="110" t="s">
        <v>129</v>
      </c>
      <c r="D1" s="110"/>
      <c r="E1" s="110"/>
      <c r="F1" s="110"/>
      <c r="G1" s="110"/>
      <c r="H1" s="111" t="s">
        <v>130</v>
      </c>
      <c r="I1" s="111"/>
    </row>
    <row r="2" spans="1:10" x14ac:dyDescent="0.2">
      <c r="A2" s="57" t="s">
        <v>127</v>
      </c>
      <c r="B2" s="48"/>
      <c r="C2" s="91" t="s">
        <v>40</v>
      </c>
      <c r="D2" s="91" t="s">
        <v>41</v>
      </c>
      <c r="E2" s="91" t="s">
        <v>42</v>
      </c>
      <c r="F2" s="91" t="s">
        <v>43</v>
      </c>
      <c r="G2" s="92" t="s">
        <v>44</v>
      </c>
      <c r="H2" s="93" t="s">
        <v>45</v>
      </c>
      <c r="I2" s="93" t="s">
        <v>46</v>
      </c>
    </row>
    <row r="3" spans="1:10" ht="14.25" customHeight="1" x14ac:dyDescent="0.2">
      <c r="A3" s="51" t="s">
        <v>7</v>
      </c>
      <c r="B3" s="51" t="s">
        <v>64</v>
      </c>
      <c r="C3" s="98">
        <v>1190</v>
      </c>
      <c r="D3" s="94">
        <v>20749.12</v>
      </c>
      <c r="E3" s="94">
        <v>14115.95</v>
      </c>
      <c r="F3" s="94">
        <v>6633.17</v>
      </c>
      <c r="G3" s="99">
        <f>IFERROR(+F3/D3,0)</f>
        <v>0.31968440107339496</v>
      </c>
      <c r="H3" s="102">
        <v>1139</v>
      </c>
      <c r="I3" s="96">
        <v>14913.75</v>
      </c>
      <c r="J3" s="82"/>
    </row>
    <row r="4" spans="1:10" ht="14.25" customHeight="1" x14ac:dyDescent="0.2">
      <c r="A4" s="51" t="s">
        <v>8</v>
      </c>
      <c r="B4" s="51" t="s">
        <v>65</v>
      </c>
      <c r="C4" s="101">
        <v>120</v>
      </c>
      <c r="D4" s="94">
        <v>1880.74</v>
      </c>
      <c r="E4" s="94">
        <v>1266.0899999999999</v>
      </c>
      <c r="F4" s="94">
        <v>614.65</v>
      </c>
      <c r="G4" s="99">
        <f t="shared" ref="G4:G27" si="0">IFERROR(+F4/D4,0)</f>
        <v>0.32681285026106743</v>
      </c>
      <c r="H4" s="102">
        <v>185</v>
      </c>
      <c r="I4" s="96">
        <v>2074.34</v>
      </c>
      <c r="J4" s="82"/>
    </row>
    <row r="5" spans="1:10" ht="14.25" customHeight="1" x14ac:dyDescent="0.2">
      <c r="A5" s="51" t="s">
        <v>9</v>
      </c>
      <c r="B5" s="51" t="s">
        <v>66</v>
      </c>
      <c r="C5" s="98">
        <v>1373</v>
      </c>
      <c r="D5" s="94">
        <v>10098.879999999999</v>
      </c>
      <c r="E5" s="94">
        <v>5031.3900000000003</v>
      </c>
      <c r="F5" s="94">
        <v>5067.49</v>
      </c>
      <c r="G5" s="99">
        <f t="shared" si="0"/>
        <v>0.50178732691149908</v>
      </c>
      <c r="H5" s="100">
        <v>1919</v>
      </c>
      <c r="I5" s="96">
        <v>14654.53</v>
      </c>
      <c r="J5" s="82"/>
    </row>
    <row r="6" spans="1:10" ht="14.25" customHeight="1" x14ac:dyDescent="0.2">
      <c r="A6" s="51" t="s">
        <v>67</v>
      </c>
      <c r="B6" s="51" t="s">
        <v>94</v>
      </c>
      <c r="C6" s="101">
        <v>15</v>
      </c>
      <c r="D6" s="94">
        <v>3201.38</v>
      </c>
      <c r="E6" s="94">
        <v>2617.04</v>
      </c>
      <c r="F6" s="94">
        <v>584.34</v>
      </c>
      <c r="G6" s="99">
        <f t="shared" si="0"/>
        <v>0.18252753500053104</v>
      </c>
      <c r="H6" s="102">
        <v>6</v>
      </c>
      <c r="I6" s="96">
        <v>1193.68</v>
      </c>
      <c r="J6" s="82"/>
    </row>
    <row r="7" spans="1:10" ht="14.25" customHeight="1" x14ac:dyDescent="0.2">
      <c r="A7" s="51" t="s">
        <v>10</v>
      </c>
      <c r="B7" s="51" t="s">
        <v>95</v>
      </c>
      <c r="C7" s="101">
        <v>158</v>
      </c>
      <c r="D7" s="94">
        <v>1168.0999999999999</v>
      </c>
      <c r="E7" s="94">
        <v>701.42</v>
      </c>
      <c r="F7" s="94">
        <v>466.68</v>
      </c>
      <c r="G7" s="99">
        <f t="shared" si="0"/>
        <v>0.39952058899066867</v>
      </c>
      <c r="H7" s="102">
        <v>523</v>
      </c>
      <c r="I7" s="96">
        <v>3985.27</v>
      </c>
      <c r="J7" s="82"/>
    </row>
    <row r="8" spans="1:10" ht="14.25" customHeight="1" x14ac:dyDescent="0.2">
      <c r="A8" s="51" t="s">
        <v>11</v>
      </c>
      <c r="B8" s="51" t="s">
        <v>68</v>
      </c>
      <c r="C8" s="101">
        <v>6</v>
      </c>
      <c r="D8" s="94">
        <v>58.5</v>
      </c>
      <c r="E8" s="94">
        <v>40.89</v>
      </c>
      <c r="F8" s="94">
        <v>17.61</v>
      </c>
      <c r="G8" s="99">
        <f t="shared" si="0"/>
        <v>0.301025641025641</v>
      </c>
      <c r="H8" s="102">
        <v>13</v>
      </c>
      <c r="I8" s="96">
        <v>502.45</v>
      </c>
      <c r="J8" s="82"/>
    </row>
    <row r="9" spans="1:10" ht="14.25" customHeight="1" x14ac:dyDescent="0.2">
      <c r="A9" s="51" t="s">
        <v>12</v>
      </c>
      <c r="B9" s="51" t="s">
        <v>69</v>
      </c>
      <c r="C9" s="101">
        <v>33</v>
      </c>
      <c r="D9" s="94">
        <v>571.01</v>
      </c>
      <c r="E9" s="94">
        <v>494.84</v>
      </c>
      <c r="F9" s="94">
        <v>76.17</v>
      </c>
      <c r="G9" s="99">
        <f t="shared" si="0"/>
        <v>0.13339521199278473</v>
      </c>
      <c r="H9" s="102">
        <v>94</v>
      </c>
      <c r="I9" s="96">
        <v>1218.6500000000001</v>
      </c>
      <c r="J9" s="82"/>
    </row>
    <row r="10" spans="1:10" ht="14.25" customHeight="1" x14ac:dyDescent="0.2">
      <c r="A10" s="51" t="s">
        <v>13</v>
      </c>
      <c r="B10" s="51" t="s">
        <v>70</v>
      </c>
      <c r="C10" s="101">
        <v>17</v>
      </c>
      <c r="D10" s="94">
        <v>194.63</v>
      </c>
      <c r="E10" s="94">
        <v>136.97999999999999</v>
      </c>
      <c r="F10" s="94">
        <v>57.65</v>
      </c>
      <c r="G10" s="99">
        <f t="shared" si="0"/>
        <v>0.29620305194471563</v>
      </c>
      <c r="H10" s="102">
        <v>263</v>
      </c>
      <c r="I10" s="96">
        <v>2714.73</v>
      </c>
      <c r="J10" s="82"/>
    </row>
    <row r="11" spans="1:10" ht="14.25" customHeight="1" x14ac:dyDescent="0.2">
      <c r="A11" s="51" t="s">
        <v>14</v>
      </c>
      <c r="B11" s="51" t="s">
        <v>71</v>
      </c>
      <c r="C11" s="101">
        <v>15</v>
      </c>
      <c r="D11" s="94">
        <v>88.14</v>
      </c>
      <c r="E11" s="94">
        <v>58.36</v>
      </c>
      <c r="F11" s="94">
        <v>29.78</v>
      </c>
      <c r="G11" s="99">
        <f t="shared" si="0"/>
        <v>0.33787156796006357</v>
      </c>
      <c r="H11" s="102">
        <v>243</v>
      </c>
      <c r="I11" s="96">
        <v>1577.8</v>
      </c>
      <c r="J11" s="82"/>
    </row>
    <row r="12" spans="1:10" ht="14.25" customHeight="1" x14ac:dyDescent="0.2">
      <c r="A12" s="51" t="s">
        <v>15</v>
      </c>
      <c r="B12" s="51" t="s">
        <v>72</v>
      </c>
      <c r="C12" s="101">
        <v>13</v>
      </c>
      <c r="D12" s="94">
        <v>238.35</v>
      </c>
      <c r="E12" s="94">
        <v>162.47</v>
      </c>
      <c r="F12" s="94">
        <v>75.88</v>
      </c>
      <c r="G12" s="99">
        <f t="shared" si="0"/>
        <v>0.31835535976505136</v>
      </c>
      <c r="H12" s="102">
        <v>185</v>
      </c>
      <c r="I12" s="96">
        <v>4039.76</v>
      </c>
      <c r="J12" s="82"/>
    </row>
    <row r="13" spans="1:10" ht="14.25" customHeight="1" x14ac:dyDescent="0.2">
      <c r="A13" s="51" t="s">
        <v>16</v>
      </c>
      <c r="B13" s="51" t="s">
        <v>73</v>
      </c>
      <c r="C13" s="101">
        <v>55</v>
      </c>
      <c r="D13" s="94">
        <v>815.7</v>
      </c>
      <c r="E13" s="94">
        <v>536.82000000000005</v>
      </c>
      <c r="F13" s="94">
        <v>278.88</v>
      </c>
      <c r="G13" s="99">
        <f t="shared" si="0"/>
        <v>0.34189040088267741</v>
      </c>
      <c r="H13" s="102">
        <v>519</v>
      </c>
      <c r="I13" s="96">
        <v>8371.5</v>
      </c>
      <c r="J13" s="82"/>
    </row>
    <row r="14" spans="1:10" ht="14.25" customHeight="1" x14ac:dyDescent="0.2">
      <c r="A14" s="51" t="s">
        <v>17</v>
      </c>
      <c r="B14" s="51" t="s">
        <v>74</v>
      </c>
      <c r="C14" s="101">
        <v>93</v>
      </c>
      <c r="D14" s="94">
        <v>590.92999999999995</v>
      </c>
      <c r="E14" s="94">
        <v>367.57</v>
      </c>
      <c r="F14" s="94">
        <v>223.36</v>
      </c>
      <c r="G14" s="99">
        <f t="shared" si="0"/>
        <v>0.37798047146024072</v>
      </c>
      <c r="H14" s="102">
        <v>981</v>
      </c>
      <c r="I14" s="96">
        <v>7077.95</v>
      </c>
      <c r="J14" s="82"/>
    </row>
    <row r="15" spans="1:10" ht="14.25" customHeight="1" x14ac:dyDescent="0.2">
      <c r="A15" s="51" t="s">
        <v>18</v>
      </c>
      <c r="B15" s="51" t="s">
        <v>75</v>
      </c>
      <c r="C15" s="101">
        <v>27</v>
      </c>
      <c r="D15" s="94">
        <v>618.27</v>
      </c>
      <c r="E15" s="94">
        <v>439.31</v>
      </c>
      <c r="F15" s="94">
        <v>178.96</v>
      </c>
      <c r="G15" s="99">
        <f t="shared" si="0"/>
        <v>0.28945282805246902</v>
      </c>
      <c r="H15" s="102">
        <v>159</v>
      </c>
      <c r="I15" s="96">
        <v>3500.3</v>
      </c>
      <c r="J15" s="82"/>
    </row>
    <row r="16" spans="1:10" ht="14.25" customHeight="1" x14ac:dyDescent="0.2">
      <c r="A16" s="51" t="s">
        <v>19</v>
      </c>
      <c r="B16" s="51" t="s">
        <v>76</v>
      </c>
      <c r="C16" s="101">
        <v>29</v>
      </c>
      <c r="D16" s="94">
        <v>226.28</v>
      </c>
      <c r="E16" s="94">
        <v>140.94999999999999</v>
      </c>
      <c r="F16" s="94">
        <v>85.33</v>
      </c>
      <c r="G16" s="99">
        <f t="shared" si="0"/>
        <v>0.37709916917093866</v>
      </c>
      <c r="H16" s="102">
        <v>136</v>
      </c>
      <c r="I16" s="96">
        <v>2012.1</v>
      </c>
      <c r="J16" s="82"/>
    </row>
    <row r="17" spans="1:10" ht="14.25" customHeight="1" x14ac:dyDescent="0.2">
      <c r="A17" s="51" t="s">
        <v>20</v>
      </c>
      <c r="B17" s="51" t="s">
        <v>77</v>
      </c>
      <c r="C17" s="101">
        <v>96</v>
      </c>
      <c r="D17" s="94">
        <v>765.49</v>
      </c>
      <c r="E17" s="94">
        <v>501.75</v>
      </c>
      <c r="F17" s="94">
        <v>263.74</v>
      </c>
      <c r="G17" s="99">
        <f t="shared" si="0"/>
        <v>0.34453748579341337</v>
      </c>
      <c r="H17" s="102">
        <v>603</v>
      </c>
      <c r="I17" s="96">
        <v>4287.37</v>
      </c>
      <c r="J17" s="82"/>
    </row>
    <row r="18" spans="1:10" ht="14.25" customHeight="1" x14ac:dyDescent="0.2">
      <c r="A18" s="51" t="s">
        <v>21</v>
      </c>
      <c r="B18" s="51" t="s">
        <v>78</v>
      </c>
      <c r="C18" s="101">
        <v>117</v>
      </c>
      <c r="D18" s="94">
        <v>1929.25</v>
      </c>
      <c r="E18" s="94">
        <v>1317.23</v>
      </c>
      <c r="F18" s="94">
        <v>612.02</v>
      </c>
      <c r="G18" s="99">
        <f t="shared" si="0"/>
        <v>0.31723208500712713</v>
      </c>
      <c r="H18" s="102">
        <v>600</v>
      </c>
      <c r="I18" s="96">
        <v>6725.53</v>
      </c>
      <c r="J18" s="82"/>
    </row>
    <row r="19" spans="1:10" ht="14.25" customHeight="1" x14ac:dyDescent="0.2">
      <c r="A19" s="51" t="s">
        <v>22</v>
      </c>
      <c r="B19" s="51" t="s">
        <v>79</v>
      </c>
      <c r="C19" s="101">
        <v>11</v>
      </c>
      <c r="D19" s="94">
        <v>105.89</v>
      </c>
      <c r="E19" s="94">
        <v>70.86</v>
      </c>
      <c r="F19" s="94">
        <v>35.03</v>
      </c>
      <c r="G19" s="99">
        <f t="shared" si="0"/>
        <v>0.33081499669468317</v>
      </c>
      <c r="H19" s="102">
        <v>32</v>
      </c>
      <c r="I19" s="96">
        <v>313.29000000000002</v>
      </c>
      <c r="J19" s="82"/>
    </row>
    <row r="20" spans="1:10" ht="14.25" customHeight="1" x14ac:dyDescent="0.2">
      <c r="A20" s="51" t="s">
        <v>23</v>
      </c>
      <c r="B20" s="51" t="s">
        <v>80</v>
      </c>
      <c r="C20" s="101">
        <v>14</v>
      </c>
      <c r="D20" s="94">
        <v>1255.82</v>
      </c>
      <c r="E20" s="94">
        <v>1071.1099999999999</v>
      </c>
      <c r="F20" s="94">
        <v>184.71</v>
      </c>
      <c r="G20" s="99">
        <f t="shared" si="0"/>
        <v>0.14708318071061141</v>
      </c>
      <c r="H20" s="102">
        <v>27</v>
      </c>
      <c r="I20" s="96">
        <v>380.5</v>
      </c>
      <c r="J20" s="82"/>
    </row>
    <row r="21" spans="1:10" ht="14.25" customHeight="1" x14ac:dyDescent="0.2">
      <c r="A21" s="51" t="s">
        <v>24</v>
      </c>
      <c r="B21" s="51" t="s">
        <v>81</v>
      </c>
      <c r="C21" s="101">
        <v>35</v>
      </c>
      <c r="D21" s="94">
        <v>1275.99</v>
      </c>
      <c r="E21" s="94">
        <v>874.62</v>
      </c>
      <c r="F21" s="94">
        <v>401.37</v>
      </c>
      <c r="G21" s="99">
        <f t="shared" si="0"/>
        <v>0.31455575670655728</v>
      </c>
      <c r="H21" s="102">
        <v>28</v>
      </c>
      <c r="I21" s="96">
        <v>1232.5899999999999</v>
      </c>
      <c r="J21" s="82"/>
    </row>
    <row r="22" spans="1:10" ht="14.25" customHeight="1" x14ac:dyDescent="0.2">
      <c r="A22" s="51" t="s">
        <v>25</v>
      </c>
      <c r="B22" s="51" t="s">
        <v>82</v>
      </c>
      <c r="C22" s="101">
        <v>109</v>
      </c>
      <c r="D22" s="94">
        <v>555.4</v>
      </c>
      <c r="E22" s="94">
        <v>349.18</v>
      </c>
      <c r="F22" s="94">
        <v>206.22</v>
      </c>
      <c r="G22" s="99">
        <f t="shared" si="0"/>
        <v>0.37129996398991721</v>
      </c>
      <c r="H22" s="102">
        <v>732</v>
      </c>
      <c r="I22" s="96">
        <v>4102.28</v>
      </c>
      <c r="J22" s="82"/>
    </row>
    <row r="23" spans="1:10" ht="14.25" customHeight="1" x14ac:dyDescent="0.2">
      <c r="A23" s="51" t="s">
        <v>26</v>
      </c>
      <c r="B23" s="51" t="s">
        <v>83</v>
      </c>
      <c r="C23" s="101">
        <v>27</v>
      </c>
      <c r="D23" s="94">
        <v>307.27</v>
      </c>
      <c r="E23" s="94">
        <v>179.39</v>
      </c>
      <c r="F23" s="94">
        <v>127.88</v>
      </c>
      <c r="G23" s="99">
        <f t="shared" si="0"/>
        <v>0.41618120870895303</v>
      </c>
      <c r="H23" s="102">
        <v>310</v>
      </c>
      <c r="I23" s="96">
        <v>3386.7</v>
      </c>
      <c r="J23" s="82"/>
    </row>
    <row r="24" spans="1:10" ht="14.25" customHeight="1" x14ac:dyDescent="0.2">
      <c r="A24" s="51" t="s">
        <v>27</v>
      </c>
      <c r="B24" s="51" t="s">
        <v>84</v>
      </c>
      <c r="C24" s="101">
        <v>29</v>
      </c>
      <c r="D24" s="94">
        <v>236.65</v>
      </c>
      <c r="E24" s="94">
        <v>160.77000000000001</v>
      </c>
      <c r="F24" s="94">
        <v>75.88</v>
      </c>
      <c r="G24" s="99">
        <f t="shared" si="0"/>
        <v>0.32064229875343331</v>
      </c>
      <c r="H24" s="102">
        <v>299</v>
      </c>
      <c r="I24" s="96">
        <v>2799.79</v>
      </c>
      <c r="J24" s="82"/>
    </row>
    <row r="25" spans="1:10" ht="14.25" customHeight="1" x14ac:dyDescent="0.2">
      <c r="A25" s="51" t="s">
        <v>28</v>
      </c>
      <c r="B25" s="51" t="s">
        <v>85</v>
      </c>
      <c r="C25" s="101">
        <v>2</v>
      </c>
      <c r="D25" s="94">
        <v>73.75</v>
      </c>
      <c r="E25" s="94">
        <v>53.1</v>
      </c>
      <c r="F25" s="94">
        <v>20.65</v>
      </c>
      <c r="G25" s="99">
        <f t="shared" si="0"/>
        <v>0.27999999999999997</v>
      </c>
      <c r="H25" s="102">
        <v>3</v>
      </c>
      <c r="I25" s="96">
        <v>54.35</v>
      </c>
      <c r="J25" s="82"/>
    </row>
    <row r="26" spans="1:10" ht="14.25" customHeight="1" x14ac:dyDescent="0.2">
      <c r="A26" s="51" t="s">
        <v>29</v>
      </c>
      <c r="B26" s="51" t="s">
        <v>86</v>
      </c>
      <c r="C26" s="101">
        <v>16</v>
      </c>
      <c r="D26" s="94">
        <v>296.24</v>
      </c>
      <c r="E26" s="94">
        <v>202.72</v>
      </c>
      <c r="F26" s="94">
        <v>93.52</v>
      </c>
      <c r="G26" s="99">
        <f t="shared" si="0"/>
        <v>0.31568998109640828</v>
      </c>
      <c r="H26" s="102">
        <v>157</v>
      </c>
      <c r="I26" s="96">
        <v>2945.11</v>
      </c>
      <c r="J26" s="82"/>
    </row>
    <row r="27" spans="1:10" s="89" customFormat="1" ht="14.25" customHeight="1" x14ac:dyDescent="0.2">
      <c r="A27" s="87"/>
      <c r="B27" s="87" t="s">
        <v>128</v>
      </c>
      <c r="C27" s="103">
        <f>+SUM(C3:C26)</f>
        <v>3600</v>
      </c>
      <c r="D27" s="95">
        <f t="shared" ref="D27:F27" si="1">+SUM(D3:D26)</f>
        <v>47301.779999999977</v>
      </c>
      <c r="E27" s="95">
        <f t="shared" si="1"/>
        <v>30890.81</v>
      </c>
      <c r="F27" s="95">
        <f t="shared" si="1"/>
        <v>16410.969999999998</v>
      </c>
      <c r="G27" s="104">
        <f t="shared" si="0"/>
        <v>0.34694191212254605</v>
      </c>
      <c r="H27" s="105">
        <f t="shared" ref="H27" si="2">+SUM(H3:H26)</f>
        <v>9156</v>
      </c>
      <c r="I27" s="97">
        <f t="shared" ref="I27" si="3">+SUM(I3:I26)</f>
        <v>94064.319999999992</v>
      </c>
      <c r="J27" s="88"/>
    </row>
    <row r="28" spans="1:10" x14ac:dyDescent="0.2">
      <c r="A28" s="6"/>
      <c r="B28" s="6"/>
      <c r="C28" s="44"/>
      <c r="D28" s="45"/>
      <c r="E28" s="45"/>
      <c r="F28" s="45"/>
      <c r="G28" s="60"/>
      <c r="H28" s="45"/>
      <c r="I28" s="45"/>
      <c r="J28" s="8"/>
    </row>
    <row r="29" spans="1:10" x14ac:dyDescent="0.2">
      <c r="A29" s="6"/>
      <c r="B29" s="6"/>
      <c r="C29" s="44"/>
      <c r="D29" s="45"/>
      <c r="E29" s="45"/>
      <c r="F29" s="45"/>
      <c r="G29" s="60"/>
      <c r="H29" s="8"/>
      <c r="I29" s="7"/>
    </row>
    <row r="30" spans="1:10" x14ac:dyDescent="0.2">
      <c r="A30" s="6"/>
      <c r="B30" s="6"/>
      <c r="C30" s="6"/>
      <c r="D30" s="6"/>
    </row>
    <row r="31" spans="1:10" x14ac:dyDescent="0.2">
      <c r="C31" s="3"/>
      <c r="D31" s="3"/>
    </row>
    <row r="32" spans="1:10" x14ac:dyDescent="0.2">
      <c r="C32" s="3"/>
      <c r="D32" s="3"/>
    </row>
    <row r="33" spans="3:4" x14ac:dyDescent="0.2">
      <c r="C33" s="3"/>
      <c r="D33" s="3"/>
    </row>
    <row r="34" spans="3:4" x14ac:dyDescent="0.2">
      <c r="C34" s="3"/>
      <c r="D34" s="3"/>
    </row>
    <row r="35" spans="3:4" x14ac:dyDescent="0.2">
      <c r="C35" s="3"/>
      <c r="D35" s="3"/>
    </row>
    <row r="36" spans="3:4" x14ac:dyDescent="0.2">
      <c r="C36" s="3"/>
      <c r="D36" s="3"/>
    </row>
    <row r="37" spans="3:4" x14ac:dyDescent="0.2">
      <c r="C37" s="3"/>
      <c r="D37" s="3"/>
    </row>
    <row r="38" spans="3:4" x14ac:dyDescent="0.2">
      <c r="C38" s="3"/>
      <c r="D38" s="3"/>
    </row>
    <row r="39" spans="3:4" x14ac:dyDescent="0.2">
      <c r="C39" s="3"/>
      <c r="D39" s="3"/>
    </row>
    <row r="40" spans="3:4" x14ac:dyDescent="0.2">
      <c r="C40" s="3"/>
      <c r="D40" s="3"/>
    </row>
    <row r="41" spans="3:4" x14ac:dyDescent="0.2">
      <c r="C41" s="3"/>
      <c r="D41" s="3"/>
    </row>
  </sheetData>
  <mergeCells count="2">
    <mergeCell ref="C1:G1"/>
    <mergeCell ref="H1:I1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showGridLines="0" workbookViewId="0"/>
  </sheetViews>
  <sheetFormatPr baseColWidth="10" defaultRowHeight="12.75" x14ac:dyDescent="0.2"/>
  <cols>
    <col min="1" max="1" width="4.28515625" style="21" customWidth="1"/>
    <col min="2" max="2" width="25.140625" style="21" bestFit="1" customWidth="1"/>
    <col min="3" max="3" width="6.28515625" style="35" bestFit="1" customWidth="1"/>
    <col min="4" max="4" width="8.42578125" style="35" bestFit="1" customWidth="1"/>
    <col min="5" max="5" width="7.28515625" style="35" bestFit="1" customWidth="1"/>
    <col min="6" max="6" width="8.5703125" style="35" customWidth="1"/>
    <col min="7" max="7" width="11.42578125" style="21" bestFit="1"/>
    <col min="8" max="8" width="9.28515625" style="35" customWidth="1"/>
    <col min="9" max="9" width="11.42578125" style="35"/>
    <col min="10" max="10" width="12.28515625" style="21" bestFit="1" customWidth="1"/>
    <col min="11" max="11" width="11.42578125" style="21"/>
    <col min="12" max="12" width="14.140625" style="21" bestFit="1" customWidth="1"/>
    <col min="13" max="13" width="11.42578125" style="21"/>
    <col min="14" max="14" width="2.42578125" style="21" customWidth="1"/>
    <col min="15" max="16384" width="11.42578125" style="21"/>
  </cols>
  <sheetData>
    <row r="1" spans="1:10" x14ac:dyDescent="0.2">
      <c r="C1" s="112" t="s">
        <v>129</v>
      </c>
      <c r="D1" s="112"/>
      <c r="E1" s="112"/>
      <c r="F1" s="112"/>
      <c r="G1" s="112"/>
      <c r="H1" s="113" t="s">
        <v>130</v>
      </c>
      <c r="I1" s="113"/>
    </row>
    <row r="2" spans="1:10" x14ac:dyDescent="0.2">
      <c r="A2" s="57" t="s">
        <v>127</v>
      </c>
      <c r="B2" s="48"/>
      <c r="C2" s="91" t="s">
        <v>40</v>
      </c>
      <c r="D2" s="91" t="s">
        <v>41</v>
      </c>
      <c r="E2" s="91" t="s">
        <v>42</v>
      </c>
      <c r="F2" s="91" t="s">
        <v>43</v>
      </c>
      <c r="G2" s="92" t="s">
        <v>44</v>
      </c>
      <c r="H2" s="93" t="s">
        <v>45</v>
      </c>
      <c r="I2" s="93" t="s">
        <v>46</v>
      </c>
    </row>
    <row r="3" spans="1:10" ht="14.25" customHeight="1" x14ac:dyDescent="0.2">
      <c r="A3" s="51" t="s">
        <v>7</v>
      </c>
      <c r="B3" s="51" t="s">
        <v>64</v>
      </c>
      <c r="C3" s="98"/>
      <c r="D3" s="94"/>
      <c r="E3" s="94"/>
      <c r="F3" s="94"/>
      <c r="G3" s="99">
        <f>IFERROR(+F3/D3,0)</f>
        <v>0</v>
      </c>
      <c r="H3" s="102"/>
      <c r="I3" s="96"/>
      <c r="J3" s="82"/>
    </row>
    <row r="4" spans="1:10" ht="14.25" customHeight="1" x14ac:dyDescent="0.2">
      <c r="A4" s="51" t="s">
        <v>8</v>
      </c>
      <c r="B4" s="51" t="s">
        <v>65</v>
      </c>
      <c r="C4" s="101"/>
      <c r="D4" s="94"/>
      <c r="E4" s="94"/>
      <c r="F4" s="94"/>
      <c r="G4" s="99">
        <f t="shared" ref="G4:G27" si="0">IFERROR(+F4/D4,0)</f>
        <v>0</v>
      </c>
      <c r="H4" s="102"/>
      <c r="I4" s="96"/>
      <c r="J4" s="82"/>
    </row>
    <row r="5" spans="1:10" ht="14.25" customHeight="1" x14ac:dyDescent="0.2">
      <c r="A5" s="51" t="s">
        <v>9</v>
      </c>
      <c r="B5" s="51" t="s">
        <v>66</v>
      </c>
      <c r="C5" s="98"/>
      <c r="D5" s="94"/>
      <c r="E5" s="94"/>
      <c r="F5" s="94"/>
      <c r="G5" s="99">
        <f t="shared" si="0"/>
        <v>0</v>
      </c>
      <c r="H5" s="100"/>
      <c r="I5" s="96"/>
      <c r="J5" s="82"/>
    </row>
    <row r="6" spans="1:10" ht="14.25" customHeight="1" x14ac:dyDescent="0.2">
      <c r="A6" s="51" t="s">
        <v>67</v>
      </c>
      <c r="B6" s="51" t="s">
        <v>94</v>
      </c>
      <c r="C6" s="101"/>
      <c r="D6" s="94"/>
      <c r="E6" s="94"/>
      <c r="F6" s="94"/>
      <c r="G6" s="99">
        <f t="shared" si="0"/>
        <v>0</v>
      </c>
      <c r="H6" s="102"/>
      <c r="I6" s="96"/>
      <c r="J6" s="82"/>
    </row>
    <row r="7" spans="1:10" ht="14.25" customHeight="1" x14ac:dyDescent="0.2">
      <c r="A7" s="51" t="s">
        <v>10</v>
      </c>
      <c r="B7" s="51" t="s">
        <v>95</v>
      </c>
      <c r="C7" s="101"/>
      <c r="D7" s="94"/>
      <c r="E7" s="94"/>
      <c r="F7" s="94"/>
      <c r="G7" s="99">
        <f t="shared" si="0"/>
        <v>0</v>
      </c>
      <c r="H7" s="102"/>
      <c r="I7" s="96"/>
      <c r="J7" s="82"/>
    </row>
    <row r="8" spans="1:10" ht="14.25" customHeight="1" x14ac:dyDescent="0.2">
      <c r="A8" s="51" t="s">
        <v>11</v>
      </c>
      <c r="B8" s="51" t="s">
        <v>68</v>
      </c>
      <c r="C8" s="101"/>
      <c r="D8" s="94"/>
      <c r="E8" s="94"/>
      <c r="F8" s="94"/>
      <c r="G8" s="99">
        <f t="shared" si="0"/>
        <v>0</v>
      </c>
      <c r="H8" s="102"/>
      <c r="I8" s="96"/>
      <c r="J8" s="82"/>
    </row>
    <row r="9" spans="1:10" ht="14.25" customHeight="1" x14ac:dyDescent="0.2">
      <c r="A9" s="51" t="s">
        <v>12</v>
      </c>
      <c r="B9" s="51" t="s">
        <v>69</v>
      </c>
      <c r="C9" s="101"/>
      <c r="D9" s="94"/>
      <c r="E9" s="94"/>
      <c r="F9" s="94"/>
      <c r="G9" s="99">
        <f t="shared" si="0"/>
        <v>0</v>
      </c>
      <c r="H9" s="102"/>
      <c r="I9" s="96"/>
      <c r="J9" s="82"/>
    </row>
    <row r="10" spans="1:10" ht="14.25" customHeight="1" x14ac:dyDescent="0.2">
      <c r="A10" s="51" t="s">
        <v>13</v>
      </c>
      <c r="B10" s="51" t="s">
        <v>70</v>
      </c>
      <c r="C10" s="101"/>
      <c r="D10" s="94"/>
      <c r="E10" s="94"/>
      <c r="F10" s="94"/>
      <c r="G10" s="99">
        <f t="shared" si="0"/>
        <v>0</v>
      </c>
      <c r="H10" s="102"/>
      <c r="I10" s="96"/>
      <c r="J10" s="82"/>
    </row>
    <row r="11" spans="1:10" ht="14.25" customHeight="1" x14ac:dyDescent="0.2">
      <c r="A11" s="51" t="s">
        <v>14</v>
      </c>
      <c r="B11" s="51" t="s">
        <v>71</v>
      </c>
      <c r="C11" s="101"/>
      <c r="D11" s="94"/>
      <c r="E11" s="94"/>
      <c r="F11" s="94"/>
      <c r="G11" s="99">
        <f t="shared" si="0"/>
        <v>0</v>
      </c>
      <c r="H11" s="102"/>
      <c r="I11" s="96"/>
      <c r="J11" s="82"/>
    </row>
    <row r="12" spans="1:10" ht="14.25" customHeight="1" x14ac:dyDescent="0.2">
      <c r="A12" s="51" t="s">
        <v>15</v>
      </c>
      <c r="B12" s="51" t="s">
        <v>72</v>
      </c>
      <c r="C12" s="101"/>
      <c r="D12" s="94"/>
      <c r="E12" s="94"/>
      <c r="F12" s="94"/>
      <c r="G12" s="99">
        <f t="shared" si="0"/>
        <v>0</v>
      </c>
      <c r="H12" s="102"/>
      <c r="I12" s="96"/>
      <c r="J12" s="82"/>
    </row>
    <row r="13" spans="1:10" ht="14.25" customHeight="1" x14ac:dyDescent="0.2">
      <c r="A13" s="51" t="s">
        <v>16</v>
      </c>
      <c r="B13" s="51" t="s">
        <v>73</v>
      </c>
      <c r="C13" s="101"/>
      <c r="D13" s="94"/>
      <c r="E13" s="94"/>
      <c r="F13" s="94"/>
      <c r="G13" s="99">
        <f t="shared" si="0"/>
        <v>0</v>
      </c>
      <c r="H13" s="102"/>
      <c r="I13" s="96"/>
      <c r="J13" s="82"/>
    </row>
    <row r="14" spans="1:10" ht="14.25" customHeight="1" x14ac:dyDescent="0.2">
      <c r="A14" s="51" t="s">
        <v>17</v>
      </c>
      <c r="B14" s="51" t="s">
        <v>74</v>
      </c>
      <c r="C14" s="101"/>
      <c r="D14" s="94"/>
      <c r="E14" s="94"/>
      <c r="F14" s="94"/>
      <c r="G14" s="99">
        <f t="shared" si="0"/>
        <v>0</v>
      </c>
      <c r="H14" s="102"/>
      <c r="I14" s="96"/>
      <c r="J14" s="82"/>
    </row>
    <row r="15" spans="1:10" ht="14.25" customHeight="1" x14ac:dyDescent="0.2">
      <c r="A15" s="51" t="s">
        <v>18</v>
      </c>
      <c r="B15" s="51" t="s">
        <v>75</v>
      </c>
      <c r="C15" s="101"/>
      <c r="D15" s="94"/>
      <c r="E15" s="94"/>
      <c r="F15" s="94"/>
      <c r="G15" s="99">
        <f t="shared" si="0"/>
        <v>0</v>
      </c>
      <c r="H15" s="102"/>
      <c r="I15" s="96"/>
      <c r="J15" s="82"/>
    </row>
    <row r="16" spans="1:10" ht="14.25" customHeight="1" x14ac:dyDescent="0.2">
      <c r="A16" s="51" t="s">
        <v>19</v>
      </c>
      <c r="B16" s="51" t="s">
        <v>76</v>
      </c>
      <c r="C16" s="101"/>
      <c r="D16" s="94"/>
      <c r="E16" s="94"/>
      <c r="F16" s="94"/>
      <c r="G16" s="99">
        <f t="shared" si="0"/>
        <v>0</v>
      </c>
      <c r="H16" s="102"/>
      <c r="I16" s="96"/>
      <c r="J16" s="82"/>
    </row>
    <row r="17" spans="1:10" ht="14.25" customHeight="1" x14ac:dyDescent="0.2">
      <c r="A17" s="51" t="s">
        <v>20</v>
      </c>
      <c r="B17" s="51" t="s">
        <v>77</v>
      </c>
      <c r="C17" s="101"/>
      <c r="D17" s="94"/>
      <c r="E17" s="94"/>
      <c r="F17" s="94"/>
      <c r="G17" s="99">
        <f t="shared" si="0"/>
        <v>0</v>
      </c>
      <c r="H17" s="102"/>
      <c r="I17" s="96"/>
      <c r="J17" s="82"/>
    </row>
    <row r="18" spans="1:10" ht="14.25" customHeight="1" x14ac:dyDescent="0.2">
      <c r="A18" s="51" t="s">
        <v>21</v>
      </c>
      <c r="B18" s="51" t="s">
        <v>78</v>
      </c>
      <c r="C18" s="101"/>
      <c r="D18" s="94"/>
      <c r="E18" s="94"/>
      <c r="F18" s="94"/>
      <c r="G18" s="99">
        <f t="shared" si="0"/>
        <v>0</v>
      </c>
      <c r="H18" s="102"/>
      <c r="I18" s="96"/>
      <c r="J18" s="82"/>
    </row>
    <row r="19" spans="1:10" ht="14.25" customHeight="1" x14ac:dyDescent="0.2">
      <c r="A19" s="51" t="s">
        <v>22</v>
      </c>
      <c r="B19" s="51" t="s">
        <v>79</v>
      </c>
      <c r="C19" s="101"/>
      <c r="D19" s="94"/>
      <c r="E19" s="94"/>
      <c r="F19" s="94"/>
      <c r="G19" s="99">
        <f t="shared" si="0"/>
        <v>0</v>
      </c>
      <c r="H19" s="102"/>
      <c r="I19" s="96"/>
      <c r="J19" s="82"/>
    </row>
    <row r="20" spans="1:10" ht="14.25" customHeight="1" x14ac:dyDescent="0.2">
      <c r="A20" s="51" t="s">
        <v>23</v>
      </c>
      <c r="B20" s="51" t="s">
        <v>80</v>
      </c>
      <c r="C20" s="101"/>
      <c r="D20" s="94"/>
      <c r="E20" s="94"/>
      <c r="F20" s="94"/>
      <c r="G20" s="99">
        <f t="shared" si="0"/>
        <v>0</v>
      </c>
      <c r="H20" s="102"/>
      <c r="I20" s="96"/>
      <c r="J20" s="82"/>
    </row>
    <row r="21" spans="1:10" ht="14.25" customHeight="1" x14ac:dyDescent="0.2">
      <c r="A21" s="51" t="s">
        <v>24</v>
      </c>
      <c r="B21" s="51" t="s">
        <v>81</v>
      </c>
      <c r="C21" s="101"/>
      <c r="D21" s="94"/>
      <c r="E21" s="94"/>
      <c r="F21" s="94"/>
      <c r="G21" s="99">
        <f t="shared" si="0"/>
        <v>0</v>
      </c>
      <c r="H21" s="102"/>
      <c r="I21" s="96"/>
      <c r="J21" s="82"/>
    </row>
    <row r="22" spans="1:10" ht="14.25" customHeight="1" x14ac:dyDescent="0.2">
      <c r="A22" s="51" t="s">
        <v>25</v>
      </c>
      <c r="B22" s="51" t="s">
        <v>82</v>
      </c>
      <c r="C22" s="101"/>
      <c r="D22" s="94"/>
      <c r="E22" s="94"/>
      <c r="F22" s="94"/>
      <c r="G22" s="99">
        <f t="shared" si="0"/>
        <v>0</v>
      </c>
      <c r="H22" s="102"/>
      <c r="I22" s="96"/>
      <c r="J22" s="82"/>
    </row>
    <row r="23" spans="1:10" ht="14.25" customHeight="1" x14ac:dyDescent="0.2">
      <c r="A23" s="51" t="s">
        <v>26</v>
      </c>
      <c r="B23" s="51" t="s">
        <v>83</v>
      </c>
      <c r="C23" s="101"/>
      <c r="D23" s="94"/>
      <c r="E23" s="94"/>
      <c r="F23" s="94"/>
      <c r="G23" s="99">
        <f t="shared" si="0"/>
        <v>0</v>
      </c>
      <c r="H23" s="102"/>
      <c r="I23" s="96"/>
      <c r="J23" s="82"/>
    </row>
    <row r="24" spans="1:10" ht="14.25" customHeight="1" x14ac:dyDescent="0.2">
      <c r="A24" s="51" t="s">
        <v>27</v>
      </c>
      <c r="B24" s="51" t="s">
        <v>84</v>
      </c>
      <c r="C24" s="101"/>
      <c r="D24" s="94"/>
      <c r="E24" s="94"/>
      <c r="F24" s="94"/>
      <c r="G24" s="99">
        <f t="shared" si="0"/>
        <v>0</v>
      </c>
      <c r="H24" s="102"/>
      <c r="I24" s="96"/>
      <c r="J24" s="82"/>
    </row>
    <row r="25" spans="1:10" ht="14.25" customHeight="1" x14ac:dyDescent="0.2">
      <c r="A25" s="51" t="s">
        <v>28</v>
      </c>
      <c r="B25" s="51" t="s">
        <v>85</v>
      </c>
      <c r="C25" s="101"/>
      <c r="D25" s="94"/>
      <c r="E25" s="94"/>
      <c r="F25" s="94"/>
      <c r="G25" s="99">
        <f t="shared" si="0"/>
        <v>0</v>
      </c>
      <c r="H25" s="102"/>
      <c r="I25" s="96"/>
      <c r="J25" s="82"/>
    </row>
    <row r="26" spans="1:10" ht="14.25" customHeight="1" x14ac:dyDescent="0.2">
      <c r="A26" s="51" t="s">
        <v>29</v>
      </c>
      <c r="B26" s="51" t="s">
        <v>86</v>
      </c>
      <c r="C26" s="101"/>
      <c r="D26" s="94"/>
      <c r="E26" s="94"/>
      <c r="F26" s="94"/>
      <c r="G26" s="99">
        <f t="shared" si="0"/>
        <v>0</v>
      </c>
      <c r="H26" s="102"/>
      <c r="I26" s="96"/>
      <c r="J26" s="82"/>
    </row>
    <row r="27" spans="1:10" s="90" customFormat="1" ht="14.25" customHeight="1" x14ac:dyDescent="0.2">
      <c r="A27" s="87"/>
      <c r="B27" s="87" t="s">
        <v>128</v>
      </c>
      <c r="C27" s="103">
        <f>+SUM(C3:C26)</f>
        <v>0</v>
      </c>
      <c r="D27" s="95">
        <f t="shared" ref="D27:F27" si="1">+SUM(D3:D26)</f>
        <v>0</v>
      </c>
      <c r="E27" s="95">
        <f t="shared" si="1"/>
        <v>0</v>
      </c>
      <c r="F27" s="95">
        <f t="shared" si="1"/>
        <v>0</v>
      </c>
      <c r="G27" s="104">
        <f t="shared" si="0"/>
        <v>0</v>
      </c>
      <c r="H27" s="105">
        <f t="shared" ref="H27" si="2">+SUM(H3:H26)</f>
        <v>0</v>
      </c>
      <c r="I27" s="97">
        <f t="shared" ref="I27" si="3">+SUM(I3:I26)</f>
        <v>0</v>
      </c>
      <c r="J27" s="88"/>
    </row>
    <row r="28" spans="1:10" x14ac:dyDescent="0.2">
      <c r="A28" s="6"/>
      <c r="B28" s="6"/>
      <c r="C28" s="44"/>
      <c r="D28" s="45"/>
      <c r="E28" s="45"/>
      <c r="F28" s="45"/>
      <c r="G28" s="60"/>
      <c r="H28" s="45"/>
      <c r="I28" s="45"/>
      <c r="J28" s="8"/>
    </row>
    <row r="29" spans="1:10" x14ac:dyDescent="0.2">
      <c r="A29" s="6"/>
      <c r="B29" s="6"/>
      <c r="C29" s="44"/>
      <c r="D29" s="45"/>
      <c r="E29" s="45"/>
      <c r="F29" s="45"/>
      <c r="G29" s="60"/>
      <c r="H29" s="8"/>
      <c r="I29" s="7"/>
    </row>
    <row r="30" spans="1:10" x14ac:dyDescent="0.2">
      <c r="A30" s="24"/>
      <c r="B30" s="24"/>
      <c r="C30" s="37"/>
      <c r="D30" s="37"/>
      <c r="E30" s="37"/>
      <c r="F30" s="37"/>
      <c r="G30" s="25"/>
      <c r="H30" s="37"/>
      <c r="I30" s="37"/>
    </row>
    <row r="31" spans="1:10" x14ac:dyDescent="0.2">
      <c r="C31" s="36"/>
      <c r="D31" s="36"/>
      <c r="E31" s="36"/>
      <c r="F31" s="36"/>
      <c r="G31" s="23"/>
      <c r="H31" s="36"/>
      <c r="I31" s="36"/>
    </row>
    <row r="32" spans="1:10" x14ac:dyDescent="0.2">
      <c r="A32" s="24"/>
      <c r="B32" s="24"/>
      <c r="C32" s="37"/>
      <c r="D32" s="37"/>
      <c r="E32" s="37"/>
      <c r="F32" s="37"/>
      <c r="G32" s="25"/>
      <c r="H32" s="37"/>
      <c r="I32" s="37"/>
    </row>
    <row r="33" spans="1:15" x14ac:dyDescent="0.2">
      <c r="C33" s="36"/>
      <c r="D33" s="36"/>
      <c r="E33" s="36"/>
      <c r="F33" s="36"/>
      <c r="G33" s="23"/>
      <c r="H33" s="36"/>
      <c r="I33" s="36"/>
    </row>
    <row r="34" spans="1:15" x14ac:dyDescent="0.2">
      <c r="A34" s="24"/>
      <c r="B34" s="24"/>
      <c r="C34" s="37"/>
      <c r="D34" s="37"/>
      <c r="E34" s="37"/>
      <c r="F34" s="37"/>
      <c r="G34" s="25"/>
      <c r="H34" s="37"/>
      <c r="I34" s="37"/>
    </row>
    <row r="35" spans="1:15" x14ac:dyDescent="0.2">
      <c r="C35" s="36"/>
      <c r="D35" s="36"/>
      <c r="E35" s="36"/>
      <c r="F35" s="36"/>
      <c r="G35" s="23"/>
      <c r="H35" s="36"/>
      <c r="I35" s="36"/>
    </row>
    <row r="36" spans="1:15" x14ac:dyDescent="0.2">
      <c r="A36" s="24"/>
      <c r="B36" s="24"/>
      <c r="C36" s="37"/>
      <c r="D36" s="37"/>
      <c r="E36" s="37"/>
      <c r="F36" s="37"/>
      <c r="G36" s="25"/>
      <c r="H36" s="37"/>
      <c r="I36" s="37"/>
    </row>
    <row r="37" spans="1:15" x14ac:dyDescent="0.2">
      <c r="C37" s="36"/>
      <c r="D37" s="36"/>
      <c r="E37" s="36"/>
      <c r="F37" s="36"/>
      <c r="G37" s="23"/>
      <c r="H37" s="36"/>
      <c r="I37" s="36"/>
    </row>
    <row r="38" spans="1:15" x14ac:dyDescent="0.2">
      <c r="A38" s="24"/>
      <c r="B38" s="24"/>
      <c r="C38" s="37"/>
      <c r="D38" s="37"/>
      <c r="E38" s="37"/>
      <c r="F38" s="37"/>
      <c r="G38" s="25"/>
      <c r="H38" s="37"/>
      <c r="I38" s="37"/>
    </row>
    <row r="39" spans="1:15" x14ac:dyDescent="0.2">
      <c r="C39" s="36"/>
      <c r="D39" s="36"/>
      <c r="E39" s="36"/>
      <c r="F39" s="36"/>
      <c r="G39" s="23"/>
      <c r="H39" s="36"/>
      <c r="I39" s="36"/>
    </row>
    <row r="40" spans="1:15" x14ac:dyDescent="0.2">
      <c r="A40" s="24"/>
      <c r="B40" s="24"/>
      <c r="C40" s="37"/>
      <c r="D40" s="37"/>
      <c r="E40" s="37"/>
      <c r="F40" s="37"/>
      <c r="G40" s="25"/>
      <c r="H40" s="37"/>
      <c r="I40" s="37"/>
    </row>
    <row r="41" spans="1:15" x14ac:dyDescent="0.2">
      <c r="C41" s="36"/>
      <c r="D41" s="36"/>
      <c r="E41" s="36"/>
      <c r="F41" s="36"/>
      <c r="G41" s="23"/>
      <c r="H41" s="36"/>
      <c r="I41" s="36"/>
    </row>
    <row r="42" spans="1:15" x14ac:dyDescent="0.2">
      <c r="A42" s="24"/>
      <c r="B42" s="24"/>
      <c r="C42" s="37"/>
      <c r="D42" s="37"/>
      <c r="E42" s="37"/>
      <c r="F42" s="37"/>
      <c r="G42" s="25"/>
      <c r="H42" s="37"/>
      <c r="I42" s="37"/>
    </row>
    <row r="43" spans="1:15" x14ac:dyDescent="0.2">
      <c r="C43" s="36"/>
      <c r="D43" s="36"/>
      <c r="E43" s="36"/>
      <c r="F43" s="36"/>
      <c r="G43" s="23"/>
      <c r="H43" s="36"/>
      <c r="I43" s="36"/>
    </row>
    <row r="44" spans="1:15" x14ac:dyDescent="0.2">
      <c r="A44" s="24"/>
      <c r="B44" s="24"/>
      <c r="C44" s="37"/>
      <c r="D44" s="37"/>
      <c r="E44" s="37"/>
      <c r="F44" s="37"/>
      <c r="G44" s="25"/>
      <c r="H44" s="37"/>
      <c r="I44" s="37"/>
    </row>
    <row r="45" spans="1:15" x14ac:dyDescent="0.2">
      <c r="C45" s="36"/>
      <c r="D45" s="36"/>
      <c r="E45" s="36"/>
      <c r="F45" s="36"/>
      <c r="G45" s="23"/>
      <c r="H45" s="36"/>
      <c r="I45" s="36"/>
    </row>
    <row r="46" spans="1:15" x14ac:dyDescent="0.2">
      <c r="A46" s="24"/>
      <c r="B46" s="24"/>
      <c r="C46" s="37"/>
      <c r="D46" s="37"/>
      <c r="E46" s="37"/>
      <c r="F46" s="37"/>
      <c r="G46" s="25"/>
      <c r="H46" s="37"/>
      <c r="I46" s="37"/>
    </row>
    <row r="47" spans="1:15" x14ac:dyDescent="0.2">
      <c r="A47" s="26"/>
      <c r="B47" s="26"/>
      <c r="C47" s="38"/>
      <c r="D47" s="38"/>
      <c r="E47" s="38"/>
      <c r="F47" s="38"/>
      <c r="G47" s="27"/>
      <c r="H47" s="38"/>
      <c r="I47" s="38"/>
      <c r="J47" s="26"/>
      <c r="K47" s="26"/>
      <c r="L47" s="26"/>
      <c r="M47" s="26"/>
      <c r="N47" s="26"/>
      <c r="O47" s="26"/>
    </row>
    <row r="48" spans="1:15" x14ac:dyDescent="0.2">
      <c r="A48" s="28"/>
      <c r="B48" s="28"/>
      <c r="C48" s="39"/>
      <c r="D48" s="39"/>
      <c r="E48" s="39"/>
      <c r="F48" s="39"/>
      <c r="G48" s="29"/>
      <c r="H48" s="39"/>
      <c r="I48" s="39"/>
      <c r="J48" s="30"/>
      <c r="K48" s="30"/>
      <c r="L48" s="30"/>
      <c r="M48" s="30"/>
      <c r="N48" s="30"/>
      <c r="O48" s="30"/>
    </row>
    <row r="49" spans="1:9" x14ac:dyDescent="0.2">
      <c r="C49" s="36"/>
      <c r="D49" s="36"/>
      <c r="E49" s="36"/>
      <c r="F49" s="36"/>
      <c r="G49" s="23"/>
      <c r="H49" s="36"/>
      <c r="I49" s="36"/>
    </row>
    <row r="50" spans="1:9" ht="13.5" thickBot="1" x14ac:dyDescent="0.25">
      <c r="A50" s="31"/>
      <c r="B50" s="24"/>
      <c r="C50" s="37"/>
      <c r="D50" s="37"/>
      <c r="E50" s="37"/>
      <c r="F50" s="37"/>
      <c r="G50" s="25"/>
      <c r="H50" s="37"/>
      <c r="I50" s="37"/>
    </row>
    <row r="51" spans="1:9" x14ac:dyDescent="0.2">
      <c r="C51" s="36"/>
      <c r="D51" s="36"/>
      <c r="E51" s="36"/>
      <c r="F51" s="36"/>
      <c r="G51" s="23"/>
      <c r="H51" s="36"/>
      <c r="I51" s="36"/>
    </row>
    <row r="52" spans="1:9" x14ac:dyDescent="0.2">
      <c r="A52" s="24"/>
      <c r="B52" s="24"/>
      <c r="C52" s="37"/>
      <c r="D52" s="37"/>
      <c r="E52" s="37"/>
      <c r="F52" s="37"/>
      <c r="G52" s="25"/>
      <c r="H52" s="37"/>
      <c r="I52" s="37"/>
    </row>
    <row r="53" spans="1:9" x14ac:dyDescent="0.2">
      <c r="C53" s="36"/>
      <c r="D53" s="36"/>
      <c r="E53" s="36"/>
      <c r="F53" s="36"/>
      <c r="G53" s="23"/>
      <c r="H53" s="36"/>
      <c r="I53" s="36"/>
    </row>
    <row r="54" spans="1:9" x14ac:dyDescent="0.2">
      <c r="A54" s="24"/>
      <c r="B54" s="24"/>
      <c r="C54" s="37"/>
      <c r="D54" s="37"/>
      <c r="E54" s="37"/>
      <c r="F54" s="37"/>
      <c r="G54" s="25"/>
      <c r="H54" s="37"/>
      <c r="I54" s="37"/>
    </row>
    <row r="55" spans="1:9" x14ac:dyDescent="0.2">
      <c r="C55" s="36"/>
      <c r="D55" s="36"/>
      <c r="E55" s="36"/>
      <c r="F55" s="36"/>
      <c r="G55" s="23"/>
      <c r="H55" s="36"/>
      <c r="I55" s="36"/>
    </row>
    <row r="56" spans="1:9" x14ac:dyDescent="0.2">
      <c r="A56" s="24"/>
      <c r="B56" s="24"/>
      <c r="C56" s="37"/>
      <c r="D56" s="37"/>
      <c r="E56" s="37"/>
      <c r="F56" s="37"/>
      <c r="G56" s="25"/>
      <c r="H56" s="37"/>
      <c r="I56" s="37"/>
    </row>
    <row r="57" spans="1:9" x14ac:dyDescent="0.2">
      <c r="C57" s="36"/>
      <c r="D57" s="36"/>
      <c r="E57" s="36"/>
      <c r="F57" s="36"/>
      <c r="G57" s="23"/>
      <c r="H57" s="36"/>
      <c r="I57" s="36"/>
    </row>
    <row r="58" spans="1:9" x14ac:dyDescent="0.2">
      <c r="A58" s="32"/>
      <c r="B58" s="24"/>
      <c r="C58" s="37"/>
      <c r="D58" s="37"/>
      <c r="E58" s="37"/>
      <c r="F58" s="37"/>
      <c r="G58" s="25"/>
      <c r="H58" s="37"/>
      <c r="I58" s="37"/>
    </row>
    <row r="62" spans="1:9" x14ac:dyDescent="0.2">
      <c r="B62" s="22" t="s">
        <v>87</v>
      </c>
      <c r="C62" s="40" t="s">
        <v>88</v>
      </c>
    </row>
    <row r="63" spans="1:9" x14ac:dyDescent="0.2">
      <c r="A63" s="33"/>
      <c r="B63" s="22"/>
    </row>
    <row r="64" spans="1:9" x14ac:dyDescent="0.2">
      <c r="B64" s="22" t="s">
        <v>89</v>
      </c>
      <c r="C64" s="20">
        <v>2</v>
      </c>
    </row>
    <row r="65" spans="1:14" x14ac:dyDescent="0.2">
      <c r="B65" s="22"/>
      <c r="C65" s="20"/>
    </row>
    <row r="66" spans="1:14" ht="12.75" customHeight="1" x14ac:dyDescent="0.2"/>
    <row r="68" spans="1:14" x14ac:dyDescent="0.2">
      <c r="C68" s="36"/>
      <c r="D68" s="36"/>
      <c r="E68" s="36"/>
      <c r="F68" s="36"/>
      <c r="G68" s="34" t="s">
        <v>90</v>
      </c>
      <c r="H68" s="43" t="s">
        <v>91</v>
      </c>
      <c r="J68" s="23"/>
      <c r="L68" s="34" t="s">
        <v>92</v>
      </c>
      <c r="N68" s="23"/>
    </row>
    <row r="70" spans="1:14" x14ac:dyDescent="0.2">
      <c r="A70" s="33"/>
    </row>
    <row r="71" spans="1:14" x14ac:dyDescent="0.2">
      <c r="C71" s="36"/>
      <c r="D71" s="36"/>
      <c r="E71" s="36"/>
      <c r="F71" s="36"/>
      <c r="G71" s="23"/>
      <c r="H71" s="36"/>
      <c r="I71" s="36"/>
    </row>
    <row r="72" spans="1:14" x14ac:dyDescent="0.2">
      <c r="A72" s="24"/>
      <c r="B72" s="24"/>
      <c r="C72" s="37"/>
      <c r="D72" s="37"/>
      <c r="E72" s="37"/>
      <c r="F72" s="37"/>
      <c r="G72" s="25"/>
      <c r="H72" s="37"/>
      <c r="I72" s="37"/>
    </row>
    <row r="73" spans="1:14" x14ac:dyDescent="0.2">
      <c r="C73" s="36"/>
      <c r="D73" s="36"/>
      <c r="E73" s="36"/>
      <c r="F73" s="36"/>
      <c r="G73" s="23"/>
      <c r="H73" s="36"/>
      <c r="I73" s="36"/>
    </row>
    <row r="74" spans="1:14" x14ac:dyDescent="0.2">
      <c r="A74" s="24"/>
      <c r="B74" s="24"/>
      <c r="C74" s="37"/>
      <c r="D74" s="37"/>
      <c r="E74" s="37"/>
      <c r="F74" s="37"/>
      <c r="G74" s="25"/>
      <c r="H74" s="37"/>
      <c r="I74" s="37"/>
    </row>
    <row r="75" spans="1:14" x14ac:dyDescent="0.2">
      <c r="C75" s="36"/>
      <c r="D75" s="36"/>
      <c r="E75" s="36"/>
      <c r="F75" s="36"/>
      <c r="G75" s="23"/>
      <c r="H75" s="36"/>
      <c r="I75" s="36"/>
    </row>
    <row r="76" spans="1:14" x14ac:dyDescent="0.2">
      <c r="A76" s="24"/>
      <c r="B76" s="24"/>
      <c r="C76" s="37"/>
      <c r="D76" s="37"/>
      <c r="E76" s="37"/>
      <c r="F76" s="37"/>
      <c r="G76" s="25"/>
      <c r="H76" s="37"/>
      <c r="I76" s="37"/>
    </row>
    <row r="77" spans="1:14" x14ac:dyDescent="0.2">
      <c r="C77" s="36"/>
      <c r="D77" s="36"/>
      <c r="E77" s="36"/>
      <c r="F77" s="36"/>
      <c r="G77" s="23"/>
      <c r="H77" s="36"/>
      <c r="I77" s="36"/>
    </row>
    <row r="78" spans="1:14" x14ac:dyDescent="0.2">
      <c r="A78" s="24"/>
      <c r="B78" s="24"/>
      <c r="C78" s="37"/>
      <c r="D78" s="37"/>
      <c r="E78" s="37"/>
      <c r="F78" s="37"/>
      <c r="G78" s="25"/>
      <c r="H78" s="37"/>
      <c r="I78" s="37"/>
    </row>
    <row r="79" spans="1:14" x14ac:dyDescent="0.2">
      <c r="C79" s="36"/>
      <c r="D79" s="36"/>
      <c r="E79" s="36"/>
      <c r="F79" s="36"/>
      <c r="G79" s="23"/>
      <c r="H79" s="36"/>
      <c r="I79" s="36"/>
    </row>
    <row r="80" spans="1:14" x14ac:dyDescent="0.2">
      <c r="A80" s="24"/>
      <c r="B80" s="24"/>
      <c r="C80" s="37"/>
      <c r="D80" s="37"/>
      <c r="E80" s="37"/>
      <c r="F80" s="37"/>
      <c r="G80" s="25"/>
      <c r="H80" s="37"/>
      <c r="I80" s="37"/>
    </row>
    <row r="81" spans="1:9" x14ac:dyDescent="0.2">
      <c r="C81" s="36"/>
      <c r="D81" s="36"/>
      <c r="E81" s="36"/>
      <c r="F81" s="36"/>
      <c r="G81" s="23"/>
      <c r="H81" s="36"/>
      <c r="I81" s="36"/>
    </row>
    <row r="82" spans="1:9" x14ac:dyDescent="0.2">
      <c r="A82" s="24"/>
      <c r="B82" s="24"/>
      <c r="C82" s="37"/>
      <c r="D82" s="37"/>
      <c r="E82" s="37"/>
      <c r="F82" s="37"/>
      <c r="G82" s="25"/>
      <c r="H82" s="37"/>
      <c r="I82" s="37"/>
    </row>
    <row r="83" spans="1:9" x14ac:dyDescent="0.2">
      <c r="C83" s="36"/>
      <c r="D83" s="36"/>
      <c r="E83" s="36"/>
      <c r="F83" s="36"/>
      <c r="G83" s="23"/>
      <c r="H83" s="36"/>
      <c r="I83" s="36"/>
    </row>
    <row r="84" spans="1:9" x14ac:dyDescent="0.2">
      <c r="A84" s="24"/>
      <c r="B84" s="24"/>
      <c r="C84" s="37"/>
      <c r="D84" s="37"/>
      <c r="E84" s="37"/>
      <c r="F84" s="37"/>
      <c r="G84" s="25"/>
      <c r="H84" s="37"/>
      <c r="I84" s="37"/>
    </row>
    <row r="85" spans="1:9" x14ac:dyDescent="0.2">
      <c r="C85" s="36"/>
      <c r="D85" s="36"/>
      <c r="E85" s="36"/>
      <c r="F85" s="36"/>
      <c r="G85" s="23"/>
      <c r="H85" s="36"/>
      <c r="I85" s="36"/>
    </row>
    <row r="86" spans="1:9" x14ac:dyDescent="0.2">
      <c r="A86" s="24"/>
      <c r="B86" s="24"/>
      <c r="C86" s="37"/>
      <c r="D86" s="37"/>
      <c r="E86" s="37"/>
      <c r="F86" s="37"/>
      <c r="G86" s="25"/>
      <c r="H86" s="37"/>
      <c r="I86" s="37"/>
    </row>
    <row r="87" spans="1:9" x14ac:dyDescent="0.2">
      <c r="C87" s="36"/>
      <c r="D87" s="36"/>
      <c r="E87" s="36"/>
      <c r="F87" s="36"/>
      <c r="G87" s="23"/>
      <c r="H87" s="36"/>
      <c r="I87" s="36"/>
    </row>
    <row r="88" spans="1:9" x14ac:dyDescent="0.2">
      <c r="A88" s="24"/>
      <c r="B88" s="24"/>
      <c r="C88" s="37"/>
      <c r="D88" s="37"/>
      <c r="E88" s="37"/>
      <c r="F88" s="37"/>
      <c r="G88" s="25"/>
      <c r="H88" s="37"/>
      <c r="I88" s="37"/>
    </row>
    <row r="89" spans="1:9" x14ac:dyDescent="0.2">
      <c r="C89" s="36"/>
      <c r="D89" s="36"/>
      <c r="E89" s="36"/>
      <c r="F89" s="36"/>
      <c r="G89" s="23"/>
      <c r="H89" s="36"/>
      <c r="I89" s="36"/>
    </row>
    <row r="90" spans="1:9" x14ac:dyDescent="0.2">
      <c r="A90" s="24"/>
      <c r="B90" s="24"/>
      <c r="C90" s="37"/>
      <c r="D90" s="37"/>
      <c r="E90" s="37"/>
      <c r="F90" s="37"/>
      <c r="G90" s="25"/>
      <c r="H90" s="37"/>
      <c r="I90" s="37"/>
    </row>
    <row r="91" spans="1:9" x14ac:dyDescent="0.2">
      <c r="C91" s="36"/>
      <c r="D91" s="36"/>
      <c r="E91" s="36"/>
      <c r="F91" s="36"/>
      <c r="G91" s="23"/>
      <c r="H91" s="36"/>
      <c r="I91" s="36"/>
    </row>
    <row r="92" spans="1:9" x14ac:dyDescent="0.2">
      <c r="A92" s="24"/>
      <c r="B92" s="24"/>
      <c r="C92" s="37"/>
      <c r="D92" s="37"/>
      <c r="E92" s="37"/>
      <c r="F92" s="37"/>
      <c r="G92" s="25"/>
      <c r="H92" s="37"/>
      <c r="I92" s="37"/>
    </row>
    <row r="93" spans="1:9" x14ac:dyDescent="0.2">
      <c r="A93" s="26"/>
    </row>
    <row r="94" spans="1:9" x14ac:dyDescent="0.2">
      <c r="A94" s="33"/>
    </row>
    <row r="99" spans="1:15" x14ac:dyDescent="0.2">
      <c r="A99" s="26"/>
      <c r="B99" s="26"/>
      <c r="C99" s="41"/>
      <c r="D99" s="41"/>
      <c r="E99" s="41"/>
      <c r="F99" s="41"/>
      <c r="G99" s="26"/>
      <c r="H99" s="41"/>
      <c r="I99" s="41"/>
      <c r="J99" s="26"/>
      <c r="K99" s="26"/>
      <c r="L99" s="26"/>
      <c r="M99" s="26"/>
      <c r="N99" s="26"/>
      <c r="O99" s="26"/>
    </row>
    <row r="100" spans="1:15" x14ac:dyDescent="0.2">
      <c r="A100" s="30"/>
      <c r="B100" s="30"/>
      <c r="C100" s="42"/>
      <c r="D100" s="42"/>
      <c r="E100" s="42"/>
      <c r="F100" s="42"/>
      <c r="G100" s="30"/>
      <c r="H100" s="42"/>
      <c r="I100" s="42"/>
      <c r="J100" s="30"/>
      <c r="K100" s="30"/>
      <c r="L100" s="30"/>
      <c r="M100" s="30"/>
      <c r="N100" s="30"/>
      <c r="O100" s="30"/>
    </row>
  </sheetData>
  <mergeCells count="2">
    <mergeCell ref="C1:G1"/>
    <mergeCell ref="H1:I1"/>
  </mergeCells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workbookViewId="0"/>
  </sheetViews>
  <sheetFormatPr baseColWidth="10" defaultColWidth="11.42578125" defaultRowHeight="12.75" x14ac:dyDescent="0.2"/>
  <cols>
    <col min="1" max="1" width="2.7109375" style="3" bestFit="1" customWidth="1"/>
    <col min="2" max="2" width="26.7109375" style="3" bestFit="1" customWidth="1"/>
  </cols>
  <sheetData>
    <row r="1" spans="1:10" x14ac:dyDescent="0.2">
      <c r="C1" s="110" t="s">
        <v>129</v>
      </c>
      <c r="D1" s="110"/>
      <c r="E1" s="110"/>
      <c r="F1" s="110"/>
      <c r="G1" s="110"/>
      <c r="H1" s="111" t="s">
        <v>130</v>
      </c>
      <c r="I1" s="111"/>
    </row>
    <row r="2" spans="1:10" x14ac:dyDescent="0.2">
      <c r="A2" s="57" t="s">
        <v>127</v>
      </c>
      <c r="B2" s="48"/>
      <c r="C2" s="91" t="s">
        <v>40</v>
      </c>
      <c r="D2" s="91" t="s">
        <v>41</v>
      </c>
      <c r="E2" s="91" t="s">
        <v>42</v>
      </c>
      <c r="F2" s="91" t="s">
        <v>43</v>
      </c>
      <c r="G2" s="92" t="s">
        <v>44</v>
      </c>
      <c r="H2" s="93" t="s">
        <v>45</v>
      </c>
      <c r="I2" s="93" t="s">
        <v>46</v>
      </c>
    </row>
    <row r="3" spans="1:10" ht="14.25" customHeight="1" x14ac:dyDescent="0.2">
      <c r="A3" s="51" t="s">
        <v>7</v>
      </c>
      <c r="B3" s="51" t="s">
        <v>64</v>
      </c>
      <c r="C3" s="98"/>
      <c r="D3" s="94"/>
      <c r="E3" s="94"/>
      <c r="F3" s="94"/>
      <c r="G3" s="99">
        <f>IFERROR(+F3/D3,0)</f>
        <v>0</v>
      </c>
      <c r="H3" s="102"/>
      <c r="I3" s="96"/>
      <c r="J3" s="82"/>
    </row>
    <row r="4" spans="1:10" ht="14.25" customHeight="1" x14ac:dyDescent="0.2">
      <c r="A4" s="51" t="s">
        <v>8</v>
      </c>
      <c r="B4" s="51" t="s">
        <v>65</v>
      </c>
      <c r="C4" s="101"/>
      <c r="D4" s="94"/>
      <c r="E4" s="94"/>
      <c r="F4" s="94"/>
      <c r="G4" s="99">
        <f t="shared" ref="G4:G27" si="0">IFERROR(+F4/D4,0)</f>
        <v>0</v>
      </c>
      <c r="H4" s="102"/>
      <c r="I4" s="96"/>
      <c r="J4" s="82"/>
    </row>
    <row r="5" spans="1:10" ht="14.25" customHeight="1" x14ac:dyDescent="0.2">
      <c r="A5" s="51" t="s">
        <v>9</v>
      </c>
      <c r="B5" s="51" t="s">
        <v>66</v>
      </c>
      <c r="C5" s="98"/>
      <c r="D5" s="94"/>
      <c r="E5" s="94"/>
      <c r="F5" s="94"/>
      <c r="G5" s="99">
        <f t="shared" si="0"/>
        <v>0</v>
      </c>
      <c r="H5" s="100"/>
      <c r="I5" s="96"/>
      <c r="J5" s="82"/>
    </row>
    <row r="6" spans="1:10" ht="14.25" customHeight="1" x14ac:dyDescent="0.2">
      <c r="A6" s="51" t="s">
        <v>67</v>
      </c>
      <c r="B6" s="51" t="s">
        <v>94</v>
      </c>
      <c r="C6" s="101"/>
      <c r="D6" s="94"/>
      <c r="E6" s="94"/>
      <c r="F6" s="94"/>
      <c r="G6" s="99">
        <f t="shared" si="0"/>
        <v>0</v>
      </c>
      <c r="H6" s="102"/>
      <c r="I6" s="96"/>
      <c r="J6" s="82"/>
    </row>
    <row r="7" spans="1:10" ht="14.25" customHeight="1" x14ac:dyDescent="0.2">
      <c r="A7" s="51" t="s">
        <v>10</v>
      </c>
      <c r="B7" s="51" t="s">
        <v>95</v>
      </c>
      <c r="C7" s="101"/>
      <c r="D7" s="94"/>
      <c r="E7" s="94"/>
      <c r="F7" s="94"/>
      <c r="G7" s="99">
        <f t="shared" si="0"/>
        <v>0</v>
      </c>
      <c r="H7" s="102"/>
      <c r="I7" s="96"/>
      <c r="J7" s="82"/>
    </row>
    <row r="8" spans="1:10" ht="14.25" customHeight="1" x14ac:dyDescent="0.2">
      <c r="A8" s="51" t="s">
        <v>11</v>
      </c>
      <c r="B8" s="51" t="s">
        <v>68</v>
      </c>
      <c r="C8" s="101"/>
      <c r="D8" s="94"/>
      <c r="E8" s="94"/>
      <c r="F8" s="94"/>
      <c r="G8" s="99">
        <f t="shared" si="0"/>
        <v>0</v>
      </c>
      <c r="H8" s="102"/>
      <c r="I8" s="96"/>
      <c r="J8" s="82"/>
    </row>
    <row r="9" spans="1:10" ht="14.25" customHeight="1" x14ac:dyDescent="0.2">
      <c r="A9" s="51" t="s">
        <v>12</v>
      </c>
      <c r="B9" s="51" t="s">
        <v>69</v>
      </c>
      <c r="C9" s="101"/>
      <c r="D9" s="94"/>
      <c r="E9" s="94"/>
      <c r="F9" s="94"/>
      <c r="G9" s="99">
        <f t="shared" si="0"/>
        <v>0</v>
      </c>
      <c r="H9" s="102"/>
      <c r="I9" s="96"/>
      <c r="J9" s="82"/>
    </row>
    <row r="10" spans="1:10" ht="14.25" customHeight="1" x14ac:dyDescent="0.2">
      <c r="A10" s="51" t="s">
        <v>13</v>
      </c>
      <c r="B10" s="51" t="s">
        <v>70</v>
      </c>
      <c r="C10" s="101"/>
      <c r="D10" s="94"/>
      <c r="E10" s="94"/>
      <c r="F10" s="94"/>
      <c r="G10" s="99">
        <f t="shared" si="0"/>
        <v>0</v>
      </c>
      <c r="H10" s="102"/>
      <c r="I10" s="96"/>
      <c r="J10" s="82"/>
    </row>
    <row r="11" spans="1:10" ht="14.25" customHeight="1" x14ac:dyDescent="0.2">
      <c r="A11" s="51" t="s">
        <v>14</v>
      </c>
      <c r="B11" s="51" t="s">
        <v>71</v>
      </c>
      <c r="C11" s="101"/>
      <c r="D11" s="94"/>
      <c r="E11" s="94"/>
      <c r="F11" s="94"/>
      <c r="G11" s="99">
        <f t="shared" si="0"/>
        <v>0</v>
      </c>
      <c r="H11" s="102"/>
      <c r="I11" s="96"/>
      <c r="J11" s="82"/>
    </row>
    <row r="12" spans="1:10" ht="14.25" customHeight="1" x14ac:dyDescent="0.2">
      <c r="A12" s="51" t="s">
        <v>15</v>
      </c>
      <c r="B12" s="51" t="s">
        <v>72</v>
      </c>
      <c r="C12" s="101"/>
      <c r="D12" s="94"/>
      <c r="E12" s="94"/>
      <c r="F12" s="94"/>
      <c r="G12" s="99">
        <f t="shared" si="0"/>
        <v>0</v>
      </c>
      <c r="H12" s="102"/>
      <c r="I12" s="96"/>
      <c r="J12" s="82"/>
    </row>
    <row r="13" spans="1:10" ht="14.25" customHeight="1" x14ac:dyDescent="0.2">
      <c r="A13" s="51" t="s">
        <v>16</v>
      </c>
      <c r="B13" s="51" t="s">
        <v>73</v>
      </c>
      <c r="C13" s="101"/>
      <c r="D13" s="94"/>
      <c r="E13" s="94"/>
      <c r="F13" s="94"/>
      <c r="G13" s="99">
        <f t="shared" si="0"/>
        <v>0</v>
      </c>
      <c r="H13" s="102"/>
      <c r="I13" s="96"/>
      <c r="J13" s="82"/>
    </row>
    <row r="14" spans="1:10" ht="14.25" customHeight="1" x14ac:dyDescent="0.2">
      <c r="A14" s="51" t="s">
        <v>17</v>
      </c>
      <c r="B14" s="51" t="s">
        <v>74</v>
      </c>
      <c r="C14" s="101"/>
      <c r="D14" s="94"/>
      <c r="E14" s="94"/>
      <c r="F14" s="94"/>
      <c r="G14" s="99">
        <f t="shared" si="0"/>
        <v>0</v>
      </c>
      <c r="H14" s="102"/>
      <c r="I14" s="96"/>
      <c r="J14" s="82"/>
    </row>
    <row r="15" spans="1:10" ht="14.25" customHeight="1" x14ac:dyDescent="0.2">
      <c r="A15" s="51" t="s">
        <v>18</v>
      </c>
      <c r="B15" s="51" t="s">
        <v>75</v>
      </c>
      <c r="C15" s="101"/>
      <c r="D15" s="94"/>
      <c r="E15" s="94"/>
      <c r="F15" s="94"/>
      <c r="G15" s="99">
        <f t="shared" si="0"/>
        <v>0</v>
      </c>
      <c r="H15" s="102"/>
      <c r="I15" s="96"/>
      <c r="J15" s="82"/>
    </row>
    <row r="16" spans="1:10" ht="14.25" customHeight="1" x14ac:dyDescent="0.2">
      <c r="A16" s="51" t="s">
        <v>19</v>
      </c>
      <c r="B16" s="51" t="s">
        <v>76</v>
      </c>
      <c r="C16" s="101"/>
      <c r="D16" s="94"/>
      <c r="E16" s="94"/>
      <c r="F16" s="94"/>
      <c r="G16" s="99">
        <f t="shared" si="0"/>
        <v>0</v>
      </c>
      <c r="H16" s="102"/>
      <c r="I16" s="96"/>
      <c r="J16" s="82"/>
    </row>
    <row r="17" spans="1:10" ht="14.25" customHeight="1" x14ac:dyDescent="0.2">
      <c r="A17" s="51" t="s">
        <v>20</v>
      </c>
      <c r="B17" s="51" t="s">
        <v>77</v>
      </c>
      <c r="C17" s="101"/>
      <c r="D17" s="94"/>
      <c r="E17" s="94"/>
      <c r="F17" s="94"/>
      <c r="G17" s="99">
        <f t="shared" si="0"/>
        <v>0</v>
      </c>
      <c r="H17" s="102"/>
      <c r="I17" s="96"/>
      <c r="J17" s="82"/>
    </row>
    <row r="18" spans="1:10" ht="14.25" customHeight="1" x14ac:dyDescent="0.2">
      <c r="A18" s="51" t="s">
        <v>21</v>
      </c>
      <c r="B18" s="51" t="s">
        <v>78</v>
      </c>
      <c r="C18" s="101"/>
      <c r="D18" s="94"/>
      <c r="E18" s="94"/>
      <c r="F18" s="94"/>
      <c r="G18" s="99">
        <f t="shared" si="0"/>
        <v>0</v>
      </c>
      <c r="H18" s="102"/>
      <c r="I18" s="96"/>
      <c r="J18" s="82"/>
    </row>
    <row r="19" spans="1:10" ht="14.25" customHeight="1" x14ac:dyDescent="0.2">
      <c r="A19" s="51" t="s">
        <v>22</v>
      </c>
      <c r="B19" s="51" t="s">
        <v>79</v>
      </c>
      <c r="C19" s="101"/>
      <c r="D19" s="94"/>
      <c r="E19" s="94"/>
      <c r="F19" s="94"/>
      <c r="G19" s="99">
        <f t="shared" si="0"/>
        <v>0</v>
      </c>
      <c r="H19" s="102"/>
      <c r="I19" s="96"/>
      <c r="J19" s="82"/>
    </row>
    <row r="20" spans="1:10" ht="14.25" customHeight="1" x14ac:dyDescent="0.2">
      <c r="A20" s="51" t="s">
        <v>23</v>
      </c>
      <c r="B20" s="51" t="s">
        <v>80</v>
      </c>
      <c r="C20" s="101"/>
      <c r="D20" s="94"/>
      <c r="E20" s="94"/>
      <c r="F20" s="94"/>
      <c r="G20" s="99">
        <f t="shared" si="0"/>
        <v>0</v>
      </c>
      <c r="H20" s="102"/>
      <c r="I20" s="96"/>
      <c r="J20" s="82"/>
    </row>
    <row r="21" spans="1:10" ht="14.25" customHeight="1" x14ac:dyDescent="0.2">
      <c r="A21" s="51" t="s">
        <v>24</v>
      </c>
      <c r="B21" s="51" t="s">
        <v>81</v>
      </c>
      <c r="C21" s="101"/>
      <c r="D21" s="94"/>
      <c r="E21" s="94"/>
      <c r="F21" s="94"/>
      <c r="G21" s="99">
        <f t="shared" si="0"/>
        <v>0</v>
      </c>
      <c r="H21" s="102"/>
      <c r="I21" s="96"/>
      <c r="J21" s="82"/>
    </row>
    <row r="22" spans="1:10" ht="14.25" customHeight="1" x14ac:dyDescent="0.2">
      <c r="A22" s="51" t="s">
        <v>25</v>
      </c>
      <c r="B22" s="51" t="s">
        <v>82</v>
      </c>
      <c r="C22" s="101"/>
      <c r="D22" s="94"/>
      <c r="E22" s="94"/>
      <c r="F22" s="94"/>
      <c r="G22" s="99">
        <f t="shared" si="0"/>
        <v>0</v>
      </c>
      <c r="H22" s="102"/>
      <c r="I22" s="96"/>
      <c r="J22" s="82"/>
    </row>
    <row r="23" spans="1:10" ht="14.25" customHeight="1" x14ac:dyDescent="0.2">
      <c r="A23" s="51" t="s">
        <v>26</v>
      </c>
      <c r="B23" s="51" t="s">
        <v>83</v>
      </c>
      <c r="C23" s="101"/>
      <c r="D23" s="94"/>
      <c r="E23" s="94"/>
      <c r="F23" s="94"/>
      <c r="G23" s="99">
        <f t="shared" si="0"/>
        <v>0</v>
      </c>
      <c r="H23" s="102"/>
      <c r="I23" s="96"/>
      <c r="J23" s="82"/>
    </row>
    <row r="24" spans="1:10" ht="14.25" customHeight="1" x14ac:dyDescent="0.2">
      <c r="A24" s="51" t="s">
        <v>27</v>
      </c>
      <c r="B24" s="51" t="s">
        <v>84</v>
      </c>
      <c r="C24" s="101"/>
      <c r="D24" s="94"/>
      <c r="E24" s="94"/>
      <c r="F24" s="94"/>
      <c r="G24" s="99">
        <f t="shared" si="0"/>
        <v>0</v>
      </c>
      <c r="H24" s="102"/>
      <c r="I24" s="96"/>
      <c r="J24" s="82"/>
    </row>
    <row r="25" spans="1:10" ht="14.25" customHeight="1" x14ac:dyDescent="0.2">
      <c r="A25" s="51" t="s">
        <v>28</v>
      </c>
      <c r="B25" s="51" t="s">
        <v>85</v>
      </c>
      <c r="C25" s="101"/>
      <c r="D25" s="94"/>
      <c r="E25" s="94"/>
      <c r="F25" s="94"/>
      <c r="G25" s="99">
        <f t="shared" si="0"/>
        <v>0</v>
      </c>
      <c r="H25" s="102"/>
      <c r="I25" s="96"/>
      <c r="J25" s="82"/>
    </row>
    <row r="26" spans="1:10" ht="14.25" customHeight="1" x14ac:dyDescent="0.2">
      <c r="A26" s="51" t="s">
        <v>29</v>
      </c>
      <c r="B26" s="51" t="s">
        <v>86</v>
      </c>
      <c r="C26" s="101"/>
      <c r="D26" s="94"/>
      <c r="E26" s="94"/>
      <c r="F26" s="94"/>
      <c r="G26" s="99">
        <f t="shared" si="0"/>
        <v>0</v>
      </c>
      <c r="H26" s="102"/>
      <c r="I26" s="96"/>
      <c r="J26" s="82"/>
    </row>
    <row r="27" spans="1:10" s="89" customFormat="1" ht="14.25" customHeight="1" x14ac:dyDescent="0.2">
      <c r="A27" s="87"/>
      <c r="B27" s="87" t="s">
        <v>128</v>
      </c>
      <c r="C27" s="103">
        <f>+SUM(C3:C26)</f>
        <v>0</v>
      </c>
      <c r="D27" s="95">
        <f t="shared" ref="D27:F27" si="1">+SUM(D3:D26)</f>
        <v>0</v>
      </c>
      <c r="E27" s="95">
        <f t="shared" si="1"/>
        <v>0</v>
      </c>
      <c r="F27" s="95">
        <f t="shared" si="1"/>
        <v>0</v>
      </c>
      <c r="G27" s="104">
        <f t="shared" si="0"/>
        <v>0</v>
      </c>
      <c r="H27" s="105">
        <f t="shared" ref="H27" si="2">+SUM(H3:H26)</f>
        <v>0</v>
      </c>
      <c r="I27" s="97">
        <f t="shared" ref="I27" si="3">+SUM(I3:I26)</f>
        <v>0</v>
      </c>
      <c r="J27" s="88"/>
    </row>
    <row r="28" spans="1:10" x14ac:dyDescent="0.2">
      <c r="A28" s="6"/>
      <c r="B28" s="6"/>
      <c r="C28" s="44"/>
      <c r="D28" s="45"/>
      <c r="E28" s="45"/>
      <c r="F28" s="45"/>
      <c r="G28" s="60"/>
      <c r="H28" s="45"/>
      <c r="I28" s="45"/>
      <c r="J28" s="8"/>
    </row>
    <row r="29" spans="1:10" x14ac:dyDescent="0.2">
      <c r="A29" s="6"/>
      <c r="B29" s="6"/>
      <c r="C29" s="44"/>
      <c r="D29" s="45"/>
      <c r="E29" s="45"/>
      <c r="F29" s="45"/>
      <c r="G29" s="60"/>
      <c r="H29" s="8"/>
      <c r="I29" s="7"/>
    </row>
    <row r="30" spans="1:10" x14ac:dyDescent="0.2">
      <c r="A30" s="6"/>
      <c r="B30" s="6"/>
      <c r="C30" s="6"/>
      <c r="D30" s="6"/>
    </row>
    <row r="31" spans="1:10" x14ac:dyDescent="0.2">
      <c r="C31" s="3"/>
      <c r="D31" s="3"/>
    </row>
    <row r="32" spans="1:10" x14ac:dyDescent="0.2">
      <c r="C32" s="3"/>
      <c r="D32" s="3"/>
    </row>
    <row r="33" spans="3:4" x14ac:dyDescent="0.2">
      <c r="C33" s="3"/>
      <c r="D33" s="3"/>
    </row>
    <row r="34" spans="3:4" x14ac:dyDescent="0.2">
      <c r="C34" s="3"/>
      <c r="D34" s="3"/>
    </row>
    <row r="35" spans="3:4" x14ac:dyDescent="0.2">
      <c r="C35" s="3"/>
      <c r="D35" s="3"/>
    </row>
    <row r="36" spans="3:4" x14ac:dyDescent="0.2">
      <c r="C36" s="3"/>
      <c r="D36" s="3"/>
    </row>
    <row r="37" spans="3:4" x14ac:dyDescent="0.2">
      <c r="C37" s="3"/>
      <c r="D37" s="3"/>
    </row>
    <row r="38" spans="3:4" x14ac:dyDescent="0.2">
      <c r="C38" s="3"/>
      <c r="D38" s="3"/>
    </row>
    <row r="39" spans="3:4" x14ac:dyDescent="0.2">
      <c r="C39" s="3"/>
      <c r="D39" s="3"/>
    </row>
    <row r="40" spans="3:4" x14ac:dyDescent="0.2">
      <c r="C40" s="3"/>
      <c r="D40" s="3"/>
    </row>
    <row r="41" spans="3:4" x14ac:dyDescent="0.2">
      <c r="C41" s="3"/>
      <c r="D41" s="3"/>
    </row>
  </sheetData>
  <mergeCells count="2">
    <mergeCell ref="C1:G1"/>
    <mergeCell ref="H1:I1"/>
  </mergeCells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/>
  </sheetViews>
  <sheetFormatPr baseColWidth="10" defaultColWidth="11.42578125" defaultRowHeight="12.75" x14ac:dyDescent="0.2"/>
  <cols>
    <col min="1" max="1" width="2.7109375" style="3" bestFit="1" customWidth="1"/>
    <col min="2" max="2" width="26.7109375" style="3" bestFit="1" customWidth="1"/>
  </cols>
  <sheetData>
    <row r="1" spans="1:10" x14ac:dyDescent="0.2">
      <c r="C1" s="110" t="s">
        <v>129</v>
      </c>
      <c r="D1" s="110"/>
      <c r="E1" s="110"/>
      <c r="F1" s="110"/>
      <c r="G1" s="110"/>
      <c r="H1" s="111" t="s">
        <v>130</v>
      </c>
      <c r="I1" s="111"/>
    </row>
    <row r="2" spans="1:10" x14ac:dyDescent="0.2">
      <c r="A2" s="57" t="s">
        <v>127</v>
      </c>
      <c r="B2" s="48"/>
      <c r="C2" s="91" t="s">
        <v>40</v>
      </c>
      <c r="D2" s="91" t="s">
        <v>41</v>
      </c>
      <c r="E2" s="91" t="s">
        <v>42</v>
      </c>
      <c r="F2" s="91" t="s">
        <v>43</v>
      </c>
      <c r="G2" s="92" t="s">
        <v>44</v>
      </c>
      <c r="H2" s="93" t="s">
        <v>45</v>
      </c>
      <c r="I2" s="93" t="s">
        <v>46</v>
      </c>
    </row>
    <row r="3" spans="1:10" ht="14.25" customHeight="1" x14ac:dyDescent="0.2">
      <c r="A3" s="51" t="s">
        <v>7</v>
      </c>
      <c r="B3" s="51" t="s">
        <v>64</v>
      </c>
      <c r="C3" s="98"/>
      <c r="D3" s="94"/>
      <c r="E3" s="94"/>
      <c r="F3" s="94"/>
      <c r="G3" s="99">
        <f>IFERROR(+F3/D3,0)</f>
        <v>0</v>
      </c>
      <c r="H3" s="102"/>
      <c r="I3" s="96"/>
      <c r="J3" s="82"/>
    </row>
    <row r="4" spans="1:10" ht="14.25" customHeight="1" x14ac:dyDescent="0.2">
      <c r="A4" s="51" t="s">
        <v>8</v>
      </c>
      <c r="B4" s="51" t="s">
        <v>65</v>
      </c>
      <c r="C4" s="101"/>
      <c r="D4" s="94"/>
      <c r="E4" s="94"/>
      <c r="F4" s="94"/>
      <c r="G4" s="99">
        <f t="shared" ref="G4:G27" si="0">IFERROR(+F4/D4,0)</f>
        <v>0</v>
      </c>
      <c r="H4" s="102"/>
      <c r="I4" s="96"/>
      <c r="J4" s="82"/>
    </row>
    <row r="5" spans="1:10" ht="14.25" customHeight="1" x14ac:dyDescent="0.2">
      <c r="A5" s="51" t="s">
        <v>9</v>
      </c>
      <c r="B5" s="51" t="s">
        <v>66</v>
      </c>
      <c r="C5" s="98"/>
      <c r="D5" s="94"/>
      <c r="E5" s="94"/>
      <c r="F5" s="94"/>
      <c r="G5" s="99">
        <f t="shared" si="0"/>
        <v>0</v>
      </c>
      <c r="H5" s="100"/>
      <c r="I5" s="96"/>
      <c r="J5" s="82"/>
    </row>
    <row r="6" spans="1:10" ht="14.25" customHeight="1" x14ac:dyDescent="0.2">
      <c r="A6" s="51" t="s">
        <v>67</v>
      </c>
      <c r="B6" s="51" t="s">
        <v>94</v>
      </c>
      <c r="C6" s="101"/>
      <c r="D6" s="94"/>
      <c r="E6" s="94"/>
      <c r="F6" s="94"/>
      <c r="G6" s="99">
        <f t="shared" si="0"/>
        <v>0</v>
      </c>
      <c r="H6" s="102"/>
      <c r="I6" s="96"/>
      <c r="J6" s="82"/>
    </row>
    <row r="7" spans="1:10" ht="14.25" customHeight="1" x14ac:dyDescent="0.2">
      <c r="A7" s="51" t="s">
        <v>10</v>
      </c>
      <c r="B7" s="51" t="s">
        <v>95</v>
      </c>
      <c r="C7" s="101"/>
      <c r="D7" s="94"/>
      <c r="E7" s="94"/>
      <c r="F7" s="94"/>
      <c r="G7" s="99">
        <f t="shared" si="0"/>
        <v>0</v>
      </c>
      <c r="H7" s="102"/>
      <c r="I7" s="96"/>
      <c r="J7" s="82"/>
    </row>
    <row r="8" spans="1:10" ht="14.25" customHeight="1" x14ac:dyDescent="0.2">
      <c r="A8" s="51" t="s">
        <v>11</v>
      </c>
      <c r="B8" s="51" t="s">
        <v>68</v>
      </c>
      <c r="C8" s="101"/>
      <c r="D8" s="94"/>
      <c r="E8" s="94"/>
      <c r="F8" s="94"/>
      <c r="G8" s="99">
        <f t="shared" si="0"/>
        <v>0</v>
      </c>
      <c r="H8" s="102"/>
      <c r="I8" s="96"/>
      <c r="J8" s="82"/>
    </row>
    <row r="9" spans="1:10" ht="14.25" customHeight="1" x14ac:dyDescent="0.2">
      <c r="A9" s="51" t="s">
        <v>12</v>
      </c>
      <c r="B9" s="51" t="s">
        <v>69</v>
      </c>
      <c r="C9" s="101"/>
      <c r="D9" s="94"/>
      <c r="E9" s="94"/>
      <c r="F9" s="94"/>
      <c r="G9" s="99">
        <f t="shared" si="0"/>
        <v>0</v>
      </c>
      <c r="H9" s="102"/>
      <c r="I9" s="96"/>
      <c r="J9" s="82"/>
    </row>
    <row r="10" spans="1:10" ht="14.25" customHeight="1" x14ac:dyDescent="0.2">
      <c r="A10" s="51" t="s">
        <v>13</v>
      </c>
      <c r="B10" s="51" t="s">
        <v>70</v>
      </c>
      <c r="C10" s="101"/>
      <c r="D10" s="94"/>
      <c r="E10" s="94"/>
      <c r="F10" s="94"/>
      <c r="G10" s="99">
        <f t="shared" si="0"/>
        <v>0</v>
      </c>
      <c r="H10" s="102"/>
      <c r="I10" s="96"/>
      <c r="J10" s="82"/>
    </row>
    <row r="11" spans="1:10" ht="14.25" customHeight="1" x14ac:dyDescent="0.2">
      <c r="A11" s="51" t="s">
        <v>14</v>
      </c>
      <c r="B11" s="51" t="s">
        <v>71</v>
      </c>
      <c r="C11" s="101"/>
      <c r="D11" s="94"/>
      <c r="E11" s="94"/>
      <c r="F11" s="94"/>
      <c r="G11" s="99">
        <f t="shared" si="0"/>
        <v>0</v>
      </c>
      <c r="H11" s="102"/>
      <c r="I11" s="96"/>
      <c r="J11" s="82"/>
    </row>
    <row r="12" spans="1:10" ht="14.25" customHeight="1" x14ac:dyDescent="0.2">
      <c r="A12" s="51" t="s">
        <v>15</v>
      </c>
      <c r="B12" s="51" t="s">
        <v>72</v>
      </c>
      <c r="C12" s="101"/>
      <c r="D12" s="94"/>
      <c r="E12" s="94"/>
      <c r="F12" s="94"/>
      <c r="G12" s="99">
        <f t="shared" si="0"/>
        <v>0</v>
      </c>
      <c r="H12" s="102"/>
      <c r="I12" s="96"/>
      <c r="J12" s="82"/>
    </row>
    <row r="13" spans="1:10" ht="14.25" customHeight="1" x14ac:dyDescent="0.2">
      <c r="A13" s="51" t="s">
        <v>16</v>
      </c>
      <c r="B13" s="51" t="s">
        <v>73</v>
      </c>
      <c r="C13" s="101"/>
      <c r="D13" s="94"/>
      <c r="E13" s="94"/>
      <c r="F13" s="94"/>
      <c r="G13" s="99">
        <f t="shared" si="0"/>
        <v>0</v>
      </c>
      <c r="H13" s="102"/>
      <c r="I13" s="96"/>
      <c r="J13" s="82"/>
    </row>
    <row r="14" spans="1:10" ht="14.25" customHeight="1" x14ac:dyDescent="0.2">
      <c r="A14" s="51" t="s">
        <v>17</v>
      </c>
      <c r="B14" s="51" t="s">
        <v>74</v>
      </c>
      <c r="C14" s="101"/>
      <c r="D14" s="94"/>
      <c r="E14" s="94"/>
      <c r="F14" s="94"/>
      <c r="G14" s="99">
        <f t="shared" si="0"/>
        <v>0</v>
      </c>
      <c r="H14" s="102"/>
      <c r="I14" s="96"/>
      <c r="J14" s="82"/>
    </row>
    <row r="15" spans="1:10" ht="14.25" customHeight="1" x14ac:dyDescent="0.2">
      <c r="A15" s="51" t="s">
        <v>18</v>
      </c>
      <c r="B15" s="51" t="s">
        <v>75</v>
      </c>
      <c r="C15" s="101"/>
      <c r="D15" s="94"/>
      <c r="E15" s="94"/>
      <c r="F15" s="94"/>
      <c r="G15" s="99">
        <f t="shared" si="0"/>
        <v>0</v>
      </c>
      <c r="H15" s="102"/>
      <c r="I15" s="96"/>
      <c r="J15" s="82"/>
    </row>
    <row r="16" spans="1:10" ht="14.25" customHeight="1" x14ac:dyDescent="0.2">
      <c r="A16" s="51" t="s">
        <v>19</v>
      </c>
      <c r="B16" s="51" t="s">
        <v>76</v>
      </c>
      <c r="C16" s="101"/>
      <c r="D16" s="94"/>
      <c r="E16" s="94"/>
      <c r="F16" s="94"/>
      <c r="G16" s="99">
        <f t="shared" si="0"/>
        <v>0</v>
      </c>
      <c r="H16" s="102"/>
      <c r="I16" s="96"/>
      <c r="J16" s="82"/>
    </row>
    <row r="17" spans="1:10" ht="14.25" customHeight="1" x14ac:dyDescent="0.2">
      <c r="A17" s="51" t="s">
        <v>20</v>
      </c>
      <c r="B17" s="51" t="s">
        <v>77</v>
      </c>
      <c r="C17" s="101"/>
      <c r="D17" s="94"/>
      <c r="E17" s="94"/>
      <c r="F17" s="94"/>
      <c r="G17" s="99">
        <f t="shared" si="0"/>
        <v>0</v>
      </c>
      <c r="H17" s="102"/>
      <c r="I17" s="96"/>
      <c r="J17" s="82"/>
    </row>
    <row r="18" spans="1:10" ht="14.25" customHeight="1" x14ac:dyDescent="0.2">
      <c r="A18" s="51" t="s">
        <v>21</v>
      </c>
      <c r="B18" s="51" t="s">
        <v>78</v>
      </c>
      <c r="C18" s="101"/>
      <c r="D18" s="94"/>
      <c r="E18" s="94"/>
      <c r="F18" s="94"/>
      <c r="G18" s="99">
        <f t="shared" si="0"/>
        <v>0</v>
      </c>
      <c r="H18" s="102"/>
      <c r="I18" s="96"/>
      <c r="J18" s="82"/>
    </row>
    <row r="19" spans="1:10" ht="14.25" customHeight="1" x14ac:dyDescent="0.2">
      <c r="A19" s="51" t="s">
        <v>22</v>
      </c>
      <c r="B19" s="51" t="s">
        <v>79</v>
      </c>
      <c r="C19" s="101"/>
      <c r="D19" s="94"/>
      <c r="E19" s="94"/>
      <c r="F19" s="94"/>
      <c r="G19" s="99">
        <f t="shared" si="0"/>
        <v>0</v>
      </c>
      <c r="H19" s="102"/>
      <c r="I19" s="96"/>
      <c r="J19" s="82"/>
    </row>
    <row r="20" spans="1:10" ht="14.25" customHeight="1" x14ac:dyDescent="0.2">
      <c r="A20" s="51" t="s">
        <v>23</v>
      </c>
      <c r="B20" s="51" t="s">
        <v>80</v>
      </c>
      <c r="C20" s="101"/>
      <c r="D20" s="94"/>
      <c r="E20" s="94"/>
      <c r="F20" s="94"/>
      <c r="G20" s="99">
        <f t="shared" si="0"/>
        <v>0</v>
      </c>
      <c r="H20" s="102"/>
      <c r="I20" s="96"/>
      <c r="J20" s="82"/>
    </row>
    <row r="21" spans="1:10" ht="14.25" customHeight="1" x14ac:dyDescent="0.2">
      <c r="A21" s="51" t="s">
        <v>24</v>
      </c>
      <c r="B21" s="51" t="s">
        <v>81</v>
      </c>
      <c r="C21" s="101"/>
      <c r="D21" s="94"/>
      <c r="E21" s="94"/>
      <c r="F21" s="94"/>
      <c r="G21" s="99">
        <f t="shared" si="0"/>
        <v>0</v>
      </c>
      <c r="H21" s="102"/>
      <c r="I21" s="96"/>
      <c r="J21" s="82"/>
    </row>
    <row r="22" spans="1:10" ht="14.25" customHeight="1" x14ac:dyDescent="0.2">
      <c r="A22" s="51" t="s">
        <v>25</v>
      </c>
      <c r="B22" s="51" t="s">
        <v>82</v>
      </c>
      <c r="C22" s="101"/>
      <c r="D22" s="94"/>
      <c r="E22" s="94"/>
      <c r="F22" s="94"/>
      <c r="G22" s="99">
        <f t="shared" si="0"/>
        <v>0</v>
      </c>
      <c r="H22" s="102"/>
      <c r="I22" s="96"/>
      <c r="J22" s="82"/>
    </row>
    <row r="23" spans="1:10" ht="14.25" customHeight="1" x14ac:dyDescent="0.2">
      <c r="A23" s="51" t="s">
        <v>26</v>
      </c>
      <c r="B23" s="51" t="s">
        <v>83</v>
      </c>
      <c r="C23" s="101"/>
      <c r="D23" s="94"/>
      <c r="E23" s="94"/>
      <c r="F23" s="94"/>
      <c r="G23" s="99">
        <f t="shared" si="0"/>
        <v>0</v>
      </c>
      <c r="H23" s="102"/>
      <c r="I23" s="96"/>
      <c r="J23" s="82"/>
    </row>
    <row r="24" spans="1:10" ht="14.25" customHeight="1" x14ac:dyDescent="0.2">
      <c r="A24" s="51" t="s">
        <v>27</v>
      </c>
      <c r="B24" s="51" t="s">
        <v>84</v>
      </c>
      <c r="C24" s="101"/>
      <c r="D24" s="94"/>
      <c r="E24" s="94"/>
      <c r="F24" s="94"/>
      <c r="G24" s="99">
        <f t="shared" si="0"/>
        <v>0</v>
      </c>
      <c r="H24" s="102"/>
      <c r="I24" s="96"/>
      <c r="J24" s="82"/>
    </row>
    <row r="25" spans="1:10" ht="14.25" customHeight="1" x14ac:dyDescent="0.2">
      <c r="A25" s="51" t="s">
        <v>28</v>
      </c>
      <c r="B25" s="51" t="s">
        <v>85</v>
      </c>
      <c r="C25" s="101"/>
      <c r="D25" s="94"/>
      <c r="E25" s="94"/>
      <c r="F25" s="94"/>
      <c r="G25" s="99">
        <f t="shared" si="0"/>
        <v>0</v>
      </c>
      <c r="H25" s="102"/>
      <c r="I25" s="96"/>
      <c r="J25" s="82"/>
    </row>
    <row r="26" spans="1:10" ht="14.25" customHeight="1" x14ac:dyDescent="0.2">
      <c r="A26" s="51" t="s">
        <v>29</v>
      </c>
      <c r="B26" s="51" t="s">
        <v>86</v>
      </c>
      <c r="C26" s="101"/>
      <c r="D26" s="94"/>
      <c r="E26" s="94"/>
      <c r="F26" s="94"/>
      <c r="G26" s="99">
        <f t="shared" si="0"/>
        <v>0</v>
      </c>
      <c r="H26" s="102"/>
      <c r="I26" s="96"/>
      <c r="J26" s="82"/>
    </row>
    <row r="27" spans="1:10" s="89" customFormat="1" ht="14.25" customHeight="1" x14ac:dyDescent="0.2">
      <c r="A27" s="87"/>
      <c r="B27" s="87" t="s">
        <v>128</v>
      </c>
      <c r="C27" s="103">
        <f>+SUM(C3:C26)</f>
        <v>0</v>
      </c>
      <c r="D27" s="95">
        <f t="shared" ref="D27:F27" si="1">+SUM(D3:D26)</f>
        <v>0</v>
      </c>
      <c r="E27" s="95">
        <f t="shared" si="1"/>
        <v>0</v>
      </c>
      <c r="F27" s="95">
        <f t="shared" si="1"/>
        <v>0</v>
      </c>
      <c r="G27" s="104">
        <f t="shared" si="0"/>
        <v>0</v>
      </c>
      <c r="H27" s="105">
        <f t="shared" ref="H27" si="2">+SUM(H3:H26)</f>
        <v>0</v>
      </c>
      <c r="I27" s="97">
        <f t="shared" ref="I27" si="3">+SUM(I3:I26)</f>
        <v>0</v>
      </c>
      <c r="J27" s="88"/>
    </row>
    <row r="28" spans="1:10" x14ac:dyDescent="0.2">
      <c r="A28" s="6"/>
      <c r="B28" s="6"/>
      <c r="C28" s="44"/>
      <c r="D28" s="45"/>
      <c r="E28" s="45"/>
      <c r="F28" s="45"/>
      <c r="G28" s="60"/>
      <c r="H28" s="45"/>
      <c r="I28" s="45"/>
      <c r="J28" s="8"/>
    </row>
    <row r="29" spans="1:10" x14ac:dyDescent="0.2">
      <c r="A29" s="6"/>
      <c r="B29" s="6"/>
      <c r="C29" s="44"/>
      <c r="D29" s="45"/>
      <c r="E29" s="45"/>
      <c r="F29" s="45"/>
      <c r="G29" s="60"/>
      <c r="H29" s="8"/>
      <c r="I29" s="7"/>
    </row>
    <row r="30" spans="1:10" x14ac:dyDescent="0.2">
      <c r="C30" s="3"/>
      <c r="D30" s="3"/>
    </row>
    <row r="31" spans="1:10" x14ac:dyDescent="0.2">
      <c r="C31" s="3"/>
      <c r="D31" s="3"/>
    </row>
    <row r="32" spans="1:10" x14ac:dyDescent="0.2">
      <c r="C32" s="3"/>
      <c r="D32" s="3"/>
    </row>
    <row r="33" spans="3:4" x14ac:dyDescent="0.2">
      <c r="C33" s="3"/>
      <c r="D33" s="3"/>
    </row>
    <row r="34" spans="3:4" x14ac:dyDescent="0.2">
      <c r="C34" s="3"/>
      <c r="D34" s="3"/>
    </row>
    <row r="35" spans="3:4" x14ac:dyDescent="0.2">
      <c r="C35" s="3"/>
      <c r="D35" s="3"/>
    </row>
    <row r="36" spans="3:4" x14ac:dyDescent="0.2">
      <c r="C36" s="3"/>
      <c r="D36" s="3"/>
    </row>
    <row r="37" spans="3:4" x14ac:dyDescent="0.2">
      <c r="C37" s="3"/>
      <c r="D37" s="3"/>
    </row>
    <row r="38" spans="3:4" x14ac:dyDescent="0.2">
      <c r="C38" s="3"/>
      <c r="D38" s="3"/>
    </row>
    <row r="39" spans="3:4" x14ac:dyDescent="0.2">
      <c r="C39" s="3"/>
      <c r="D39" s="3"/>
    </row>
  </sheetData>
  <mergeCells count="2">
    <mergeCell ref="C1:G1"/>
    <mergeCell ref="H1:I1"/>
  </mergeCells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CUADRO DE MANDO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'CUADRO DE MANDO'!Área_de_impresión</vt:lpstr>
      <vt:lpstr>'CUADRO DE MANDO'!Títulos_a_imprimir</vt:lpstr>
      <vt:lpstr>TOTAL_FARMACIA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dc:description>La próxima modificación debe multiplicar por 12 todas las fórmulas de rotación</dc:description>
  <cp:lastModifiedBy>Sergi Bardaji</cp:lastModifiedBy>
  <cp:lastPrinted>2015-11-06T09:38:46Z</cp:lastPrinted>
  <dcterms:created xsi:type="dcterms:W3CDTF">2004-07-11T11:27:45Z</dcterms:created>
  <dcterms:modified xsi:type="dcterms:W3CDTF">2018-06-04T16:22:00Z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